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Jan-June 2013 ROPS (ATE)" sheetId="1" r:id="rId1"/>
  </sheets>
  <definedNames>
    <definedName name="_xlnm._FilterDatabase" localSheetId="0" hidden="1">'Jan-June 2013 ROPS (ATE)'!$B$22:$AD$193</definedName>
    <definedName name="_xlnm.Print_Area" localSheetId="0">'Jan-June 2013 ROPS (ATE)'!$A$1:$AD$322</definedName>
    <definedName name="_xlnm.Print_Titles" localSheetId="0">'Jan-June 2013 ROPS (ATE)'!$C:$C</definedName>
  </definedNames>
  <calcPr calcId="145621"/>
</workbook>
</file>

<file path=xl/calcChain.xml><?xml version="1.0" encoding="utf-8"?>
<calcChain xmlns="http://schemas.openxmlformats.org/spreadsheetml/2006/main">
  <c r="AD313" i="1" l="1"/>
  <c r="AC313" i="1"/>
  <c r="AB313" i="1"/>
  <c r="AA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D312" i="1"/>
  <c r="AD311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0" i="1"/>
  <c r="D309" i="1"/>
  <c r="D308" i="1"/>
  <c r="D307" i="1"/>
  <c r="D311" i="1" s="1"/>
  <c r="D306" i="1"/>
  <c r="AD305" i="1"/>
  <c r="AD318" i="1" s="1"/>
  <c r="AC305" i="1"/>
  <c r="AC318" i="1" s="1"/>
  <c r="AB305" i="1"/>
  <c r="AB318" i="1" s="1"/>
  <c r="AB319" i="1" s="1"/>
  <c r="AA305" i="1"/>
  <c r="AA318" i="1" s="1"/>
  <c r="Z305" i="1"/>
  <c r="Z318" i="1" s="1"/>
  <c r="Y305" i="1"/>
  <c r="Y318" i="1" s="1"/>
  <c r="X305" i="1"/>
  <c r="X318" i="1" s="1"/>
  <c r="X319" i="1" s="1"/>
  <c r="W305" i="1"/>
  <c r="W318" i="1" s="1"/>
  <c r="V305" i="1"/>
  <c r="V318" i="1" s="1"/>
  <c r="U305" i="1"/>
  <c r="U318" i="1" s="1"/>
  <c r="T305" i="1"/>
  <c r="T318" i="1" s="1"/>
  <c r="T319" i="1" s="1"/>
  <c r="S305" i="1"/>
  <c r="S318" i="1" s="1"/>
  <c r="R305" i="1"/>
  <c r="R318" i="1" s="1"/>
  <c r="Q305" i="1"/>
  <c r="Q318" i="1" s="1"/>
  <c r="P305" i="1"/>
  <c r="P318" i="1" s="1"/>
  <c r="P319" i="1" s="1"/>
  <c r="O305" i="1"/>
  <c r="O318" i="1" s="1"/>
  <c r="N305" i="1"/>
  <c r="N318" i="1" s="1"/>
  <c r="M305" i="1"/>
  <c r="M318" i="1" s="1"/>
  <c r="L305" i="1"/>
  <c r="L318" i="1" s="1"/>
  <c r="L319" i="1" s="1"/>
  <c r="K305" i="1"/>
  <c r="K318" i="1" s="1"/>
  <c r="J305" i="1"/>
  <c r="J318" i="1" s="1"/>
  <c r="I305" i="1"/>
  <c r="I318" i="1" s="1"/>
  <c r="H305" i="1"/>
  <c r="H318" i="1" s="1"/>
  <c r="H319" i="1" s="1"/>
  <c r="G305" i="1"/>
  <c r="G318" i="1" s="1"/>
  <c r="F305" i="1"/>
  <c r="F318" i="1" s="1"/>
  <c r="E305" i="1"/>
  <c r="E318" i="1" s="1"/>
  <c r="D304" i="1"/>
  <c r="D303" i="1"/>
  <c r="D302" i="1"/>
  <c r="D301" i="1"/>
  <c r="D305" i="1" s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300" i="1" s="1"/>
  <c r="AD280" i="1"/>
  <c r="AC280" i="1"/>
  <c r="AB280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80" i="1" s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6" i="1"/>
  <c r="D237" i="1" s="1"/>
  <c r="AD235" i="1"/>
  <c r="AD317" i="1" s="1"/>
  <c r="AC235" i="1"/>
  <c r="AC317" i="1" s="1"/>
  <c r="AB235" i="1"/>
  <c r="AB317" i="1" s="1"/>
  <c r="AA235" i="1"/>
  <c r="AA317" i="1" s="1"/>
  <c r="Z235" i="1"/>
  <c r="Z317" i="1" s="1"/>
  <c r="Y235" i="1"/>
  <c r="Y317" i="1" s="1"/>
  <c r="X235" i="1"/>
  <c r="X317" i="1" s="1"/>
  <c r="W235" i="1"/>
  <c r="W317" i="1" s="1"/>
  <c r="V235" i="1"/>
  <c r="V317" i="1" s="1"/>
  <c r="U235" i="1"/>
  <c r="U317" i="1" s="1"/>
  <c r="T235" i="1"/>
  <c r="T317" i="1" s="1"/>
  <c r="S235" i="1"/>
  <c r="S317" i="1" s="1"/>
  <c r="R235" i="1"/>
  <c r="R317" i="1" s="1"/>
  <c r="Q235" i="1"/>
  <c r="Q317" i="1" s="1"/>
  <c r="P235" i="1"/>
  <c r="P317" i="1" s="1"/>
  <c r="O235" i="1"/>
  <c r="O317" i="1" s="1"/>
  <c r="N235" i="1"/>
  <c r="N317" i="1" s="1"/>
  <c r="M235" i="1"/>
  <c r="M317" i="1" s="1"/>
  <c r="L235" i="1"/>
  <c r="L317" i="1" s="1"/>
  <c r="K235" i="1"/>
  <c r="K317" i="1" s="1"/>
  <c r="J235" i="1"/>
  <c r="J317" i="1" s="1"/>
  <c r="I235" i="1"/>
  <c r="I317" i="1" s="1"/>
  <c r="H235" i="1"/>
  <c r="H317" i="1" s="1"/>
  <c r="G235" i="1"/>
  <c r="G317" i="1" s="1"/>
  <c r="F235" i="1"/>
  <c r="F317" i="1" s="1"/>
  <c r="E235" i="1"/>
  <c r="E317" i="1" s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D205" i="1"/>
  <c r="D204" i="1"/>
  <c r="D203" i="1"/>
  <c r="D202" i="1"/>
  <c r="D201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D193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1" i="1"/>
  <c r="D190" i="1"/>
  <c r="D189" i="1"/>
  <c r="D188" i="1"/>
  <c r="D192" i="1" s="1"/>
  <c r="D187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5" i="1"/>
  <c r="D184" i="1"/>
  <c r="D183" i="1"/>
  <c r="D182" i="1"/>
  <c r="D186" i="1" s="1"/>
  <c r="D181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79" i="1"/>
  <c r="D178" i="1"/>
  <c r="D177" i="1"/>
  <c r="D176" i="1"/>
  <c r="D180" i="1" s="1"/>
  <c r="D175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3" i="1"/>
  <c r="D172" i="1"/>
  <c r="D171" i="1"/>
  <c r="D170" i="1"/>
  <c r="D174" i="1" s="1"/>
  <c r="D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68" i="1" s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41" i="1" s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119" i="1" s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D45" i="1"/>
  <c r="AD44" i="1"/>
  <c r="AD195" i="1" s="1"/>
  <c r="AC44" i="1"/>
  <c r="AC195" i="1" s="1"/>
  <c r="AB44" i="1"/>
  <c r="AB195" i="1" s="1"/>
  <c r="AA44" i="1"/>
  <c r="AA195" i="1" s="1"/>
  <c r="Z44" i="1"/>
  <c r="Z195" i="1" s="1"/>
  <c r="Y44" i="1"/>
  <c r="Y195" i="1" s="1"/>
  <c r="X44" i="1"/>
  <c r="X195" i="1" s="1"/>
  <c r="W44" i="1"/>
  <c r="W195" i="1" s="1"/>
  <c r="V44" i="1"/>
  <c r="V195" i="1" s="1"/>
  <c r="U44" i="1"/>
  <c r="U195" i="1" s="1"/>
  <c r="T44" i="1"/>
  <c r="T195" i="1" s="1"/>
  <c r="S44" i="1"/>
  <c r="S195" i="1" s="1"/>
  <c r="R44" i="1"/>
  <c r="R195" i="1" s="1"/>
  <c r="Q44" i="1"/>
  <c r="Q195" i="1" s="1"/>
  <c r="P44" i="1"/>
  <c r="P195" i="1" s="1"/>
  <c r="O44" i="1"/>
  <c r="O195" i="1" s="1"/>
  <c r="N44" i="1"/>
  <c r="N195" i="1" s="1"/>
  <c r="M44" i="1"/>
  <c r="M195" i="1" s="1"/>
  <c r="L44" i="1"/>
  <c r="L195" i="1" s="1"/>
  <c r="K44" i="1"/>
  <c r="K195" i="1" s="1"/>
  <c r="J44" i="1"/>
  <c r="J195" i="1" s="1"/>
  <c r="I44" i="1"/>
  <c r="I195" i="1" s="1"/>
  <c r="H44" i="1"/>
  <c r="H195" i="1" s="1"/>
  <c r="G44" i="1"/>
  <c r="G195" i="1" s="1"/>
  <c r="F44" i="1"/>
  <c r="F195" i="1" s="1"/>
  <c r="E44" i="1"/>
  <c r="E195" i="1" s="1"/>
  <c r="D43" i="1"/>
  <c r="D42" i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AD20" i="1"/>
  <c r="AC20" i="1"/>
  <c r="AC196" i="1" s="1"/>
  <c r="AB20" i="1"/>
  <c r="AB196" i="1" s="1"/>
  <c r="AA20" i="1"/>
  <c r="AA196" i="1" s="1"/>
  <c r="Z20" i="1"/>
  <c r="Y20" i="1"/>
  <c r="Y196" i="1" s="1"/>
  <c r="X20" i="1"/>
  <c r="X196" i="1" s="1"/>
  <c r="W20" i="1"/>
  <c r="W196" i="1" s="1"/>
  <c r="V20" i="1"/>
  <c r="U20" i="1"/>
  <c r="T20" i="1"/>
  <c r="T196" i="1" s="1"/>
  <c r="S20" i="1"/>
  <c r="S196" i="1" s="1"/>
  <c r="R20" i="1"/>
  <c r="Q20" i="1"/>
  <c r="P20" i="1"/>
  <c r="P196" i="1" s="1"/>
  <c r="O20" i="1"/>
  <c r="O196" i="1" s="1"/>
  <c r="N20" i="1"/>
  <c r="M20" i="1"/>
  <c r="L20" i="1"/>
  <c r="L196" i="1" s="1"/>
  <c r="K20" i="1"/>
  <c r="K196" i="1" s="1"/>
  <c r="J20" i="1"/>
  <c r="I20" i="1"/>
  <c r="H20" i="1"/>
  <c r="H196" i="1" s="1"/>
  <c r="G20" i="1"/>
  <c r="G196" i="1" s="1"/>
  <c r="F20" i="1"/>
  <c r="E20" i="1"/>
  <c r="D20" i="1"/>
  <c r="D19" i="1"/>
  <c r="D18" i="1"/>
  <c r="D17" i="1"/>
  <c r="AD13" i="1"/>
  <c r="AD198" i="1" s="1"/>
  <c r="AC13" i="1"/>
  <c r="AB13" i="1"/>
  <c r="AA13" i="1"/>
  <c r="Z13" i="1"/>
  <c r="Z198" i="1" s="1"/>
  <c r="Y13" i="1"/>
  <c r="X13" i="1"/>
  <c r="W13" i="1"/>
  <c r="V13" i="1"/>
  <c r="V198" i="1" s="1"/>
  <c r="U13" i="1"/>
  <c r="T13" i="1"/>
  <c r="S13" i="1"/>
  <c r="R13" i="1"/>
  <c r="R198" i="1" s="1"/>
  <c r="Q13" i="1"/>
  <c r="O13" i="1"/>
  <c r="N13" i="1"/>
  <c r="M13" i="1"/>
  <c r="L13" i="1"/>
  <c r="K13" i="1"/>
  <c r="J13" i="1"/>
  <c r="I13" i="1"/>
  <c r="H13" i="1"/>
  <c r="G13" i="1"/>
  <c r="F13" i="1"/>
  <c r="E13" i="1"/>
  <c r="D11" i="1"/>
  <c r="D10" i="1"/>
  <c r="D9" i="1"/>
  <c r="P13" i="1"/>
  <c r="D7" i="1"/>
  <c r="F198" i="1" l="1"/>
  <c r="J198" i="1"/>
  <c r="N198" i="1"/>
  <c r="N207" i="1" s="1"/>
  <c r="N209" i="1" s="1"/>
  <c r="N211" i="1" s="1"/>
  <c r="S207" i="1"/>
  <c r="AA207" i="1"/>
  <c r="E196" i="1"/>
  <c r="I196" i="1"/>
  <c r="M196" i="1"/>
  <c r="M207" i="1" s="1"/>
  <c r="M209" i="1" s="1"/>
  <c r="M211" i="1" s="1"/>
  <c r="Q196" i="1"/>
  <c r="U196" i="1"/>
  <c r="K209" i="1"/>
  <c r="S209" i="1"/>
  <c r="S211" i="1" s="1"/>
  <c r="AA209" i="1"/>
  <c r="P198" i="1"/>
  <c r="P207" i="1"/>
  <c r="P209" i="1" s="1"/>
  <c r="P211" i="1" s="1"/>
  <c r="G207" i="1"/>
  <c r="K207" i="1"/>
  <c r="O207" i="1"/>
  <c r="O209" i="1" s="1"/>
  <c r="O211" i="1" s="1"/>
  <c r="F196" i="1"/>
  <c r="J196" i="1"/>
  <c r="N196" i="1"/>
  <c r="R196" i="1"/>
  <c r="V196" i="1"/>
  <c r="Z196" i="1"/>
  <c r="AD196" i="1"/>
  <c r="D317" i="1"/>
  <c r="F319" i="1"/>
  <c r="J319" i="1"/>
  <c r="N319" i="1"/>
  <c r="R319" i="1"/>
  <c r="V319" i="1"/>
  <c r="Z319" i="1"/>
  <c r="AD319" i="1"/>
  <c r="Q209" i="1"/>
  <c r="Q211" i="1" s="1"/>
  <c r="AC209" i="1"/>
  <c r="G319" i="1"/>
  <c r="K319" i="1"/>
  <c r="O319" i="1"/>
  <c r="S319" i="1"/>
  <c r="W319" i="1"/>
  <c r="AA319" i="1"/>
  <c r="AC211" i="1"/>
  <c r="AD209" i="1"/>
  <c r="AD211" i="1" s="1"/>
  <c r="G209" i="1"/>
  <c r="G211" i="1" s="1"/>
  <c r="E319" i="1"/>
  <c r="D318" i="1"/>
  <c r="I319" i="1"/>
  <c r="M319" i="1"/>
  <c r="Q319" i="1"/>
  <c r="U319" i="1"/>
  <c r="Y319" i="1"/>
  <c r="AC319" i="1"/>
  <c r="D44" i="1"/>
  <c r="D195" i="1" s="1"/>
  <c r="G198" i="1"/>
  <c r="K198" i="1"/>
  <c r="O198" i="1"/>
  <c r="S198" i="1"/>
  <c r="W198" i="1"/>
  <c r="W207" i="1" s="1"/>
  <c r="W209" i="1" s="1"/>
  <c r="W211" i="1" s="1"/>
  <c r="AA198" i="1"/>
  <c r="H207" i="1"/>
  <c r="H209" i="1" s="1"/>
  <c r="H211" i="1" s="1"/>
  <c r="L207" i="1"/>
  <c r="L209" i="1" s="1"/>
  <c r="L211" i="1" s="1"/>
  <c r="T207" i="1"/>
  <c r="T209" i="1" s="1"/>
  <c r="T211" i="1" s="1"/>
  <c r="H198" i="1"/>
  <c r="L198" i="1"/>
  <c r="T198" i="1"/>
  <c r="X198" i="1"/>
  <c r="X207" i="1" s="1"/>
  <c r="X209" i="1" s="1"/>
  <c r="X211" i="1" s="1"/>
  <c r="AB198" i="1"/>
  <c r="AB207" i="1" s="1"/>
  <c r="AB209" i="1" s="1"/>
  <c r="AB211" i="1" s="1"/>
  <c r="I207" i="1"/>
  <c r="I209" i="1" s="1"/>
  <c r="I211" i="1" s="1"/>
  <c r="Q207" i="1"/>
  <c r="Y207" i="1"/>
  <c r="Y209" i="1" s="1"/>
  <c r="Y211" i="1" s="1"/>
  <c r="AC207" i="1"/>
  <c r="K211" i="1"/>
  <c r="AA211" i="1"/>
  <c r="E198" i="1"/>
  <c r="D198" i="1" s="1"/>
  <c r="I198" i="1"/>
  <c r="M198" i="1"/>
  <c r="Q198" i="1"/>
  <c r="U198" i="1"/>
  <c r="U207" i="1" s="1"/>
  <c r="U209" i="1" s="1"/>
  <c r="U211" i="1" s="1"/>
  <c r="Y198" i="1"/>
  <c r="AC198" i="1"/>
  <c r="F207" i="1"/>
  <c r="F209" i="1" s="1"/>
  <c r="F211" i="1" s="1"/>
  <c r="J207" i="1"/>
  <c r="J209" i="1" s="1"/>
  <c r="J211" i="1" s="1"/>
  <c r="R207" i="1"/>
  <c r="R209" i="1" s="1"/>
  <c r="R211" i="1" s="1"/>
  <c r="V207" i="1"/>
  <c r="V209" i="1" s="1"/>
  <c r="V211" i="1" s="1"/>
  <c r="Z207" i="1"/>
  <c r="Z209" i="1" s="1"/>
  <c r="Z211" i="1" s="1"/>
  <c r="AD207" i="1"/>
  <c r="D235" i="1"/>
  <c r="D13" i="1"/>
  <c r="E207" i="1" l="1"/>
  <c r="D196" i="1"/>
  <c r="D319" i="1"/>
  <c r="D207" i="1" l="1"/>
  <c r="E209" i="1"/>
  <c r="D209" i="1" l="1"/>
  <c r="E211" i="1"/>
  <c r="D211" i="1" s="1"/>
</calcChain>
</file>

<file path=xl/sharedStrings.xml><?xml version="1.0" encoding="utf-8"?>
<sst xmlns="http://schemas.openxmlformats.org/spreadsheetml/2006/main" count="854" uniqueCount="375">
  <si>
    <r>
      <t>Allocation Period:</t>
    </r>
    <r>
      <rPr>
        <sz val="11"/>
        <rFont val="Arial"/>
        <family val="2"/>
      </rPr>
      <t xml:space="preserve"> JAN - JUN 2013 (ROPS III)</t>
    </r>
  </si>
  <si>
    <t>ROPS Redevelopment Property Tax Trust Fund (RPTTF) Allocation Cycle: 3</t>
  </si>
  <si>
    <t>County : San Bernardino</t>
  </si>
  <si>
    <t>**</t>
  </si>
  <si>
    <t xml:space="preserve">Title of Former Redevelopment Agency (RDA): </t>
  </si>
  <si>
    <t>Countywide Totals</t>
  </si>
  <si>
    <t>Adelanto</t>
  </si>
  <si>
    <t>Apple Valley</t>
  </si>
  <si>
    <t>Barstow</t>
  </si>
  <si>
    <t>Big Bear Lake</t>
  </si>
  <si>
    <t>Chino</t>
  </si>
  <si>
    <t>Colton</t>
  </si>
  <si>
    <t>Fontana</t>
  </si>
  <si>
    <t>Grand Terrace</t>
  </si>
  <si>
    <t>Hesperia</t>
  </si>
  <si>
    <t>Highland</t>
  </si>
  <si>
    <t>Inland Valley Development Agency</t>
  </si>
  <si>
    <t>Loma Linda</t>
  </si>
  <si>
    <t>Montclair</t>
  </si>
  <si>
    <t>Needles</t>
  </si>
  <si>
    <t>Ontario</t>
  </si>
  <si>
    <t>Rancho Cucamonga</t>
  </si>
  <si>
    <t>Redlands</t>
  </si>
  <si>
    <t>Rialto</t>
  </si>
  <si>
    <t>City of San Bernardino</t>
  </si>
  <si>
    <t>County of San Bernardino</t>
  </si>
  <si>
    <t>Twentynine Palms</t>
  </si>
  <si>
    <t>Upland</t>
  </si>
  <si>
    <t>Victorville</t>
  </si>
  <si>
    <t>Victor Valley Econ. Dev. Agency</t>
  </si>
  <si>
    <t>Yucaipa</t>
  </si>
  <si>
    <t>Yucca Valley</t>
  </si>
  <si>
    <t>Beginning Balance</t>
  </si>
  <si>
    <t>RPTTF Deposits:</t>
  </si>
  <si>
    <t>Secured &amp; Unsecured Property Tax Increment (TI)</t>
  </si>
  <si>
    <t>Supplemental &amp; Unitary Property TI</t>
  </si>
  <si>
    <t>Interest</t>
  </si>
  <si>
    <t>Penalty Assessments</t>
  </si>
  <si>
    <t xml:space="preserve">Total Deposits: </t>
  </si>
  <si>
    <t>RPTTF Distributions (Include all payments made pursuant to Health and Safety Code (H&amp;S) Section 34183)</t>
  </si>
  <si>
    <t>Administrative Distributions:</t>
  </si>
  <si>
    <t>Administrative Fees to County Auditor-Controller</t>
  </si>
  <si>
    <t>SB2557 Administration Fees</t>
  </si>
  <si>
    <t>SCO Invoices for Audit and Oversight</t>
  </si>
  <si>
    <t>Total Administrative Distributions:</t>
  </si>
  <si>
    <t>Passthrough Distributions:</t>
  </si>
  <si>
    <t>ATE Type</t>
  </si>
  <si>
    <t>ATE Code</t>
  </si>
  <si>
    <t>ATE Name</t>
  </si>
  <si>
    <t>City</t>
  </si>
  <si>
    <t>CC02-GA01</t>
  </si>
  <si>
    <t>CITY OF ADELANTO</t>
  </si>
  <si>
    <t>CC03-GA01</t>
  </si>
  <si>
    <t>TOWN OF APPLE VALLEY</t>
  </si>
  <si>
    <t>CC04-GA01</t>
  </si>
  <si>
    <t>CITY OF BARSTOW</t>
  </si>
  <si>
    <t>CC04-GA02</t>
  </si>
  <si>
    <t>CITY OF BARSTOW-BARSTOW PARK - GTL</t>
  </si>
  <si>
    <t>CC06-GA01</t>
  </si>
  <si>
    <t>CITY OF BIG BEAR LAKE</t>
  </si>
  <si>
    <t>CC08-GA01</t>
  </si>
  <si>
    <t>CITY OF CHINO</t>
  </si>
  <si>
    <t>CC10-GA01</t>
  </si>
  <si>
    <t>CITY OF COLTON</t>
  </si>
  <si>
    <t>CC12-GA01</t>
  </si>
  <si>
    <t>CITY OF FONTANA</t>
  </si>
  <si>
    <t>CC14-GA01</t>
  </si>
  <si>
    <t>CITY OF GRAND TERRACE</t>
  </si>
  <si>
    <t>CC15-GA01</t>
  </si>
  <si>
    <t>CITY OF HIGHLAND</t>
  </si>
  <si>
    <t>CC16-GA01</t>
  </si>
  <si>
    <t>CITY OF LOMA LINDA</t>
  </si>
  <si>
    <t>CC17-GA01</t>
  </si>
  <si>
    <t>CITY OF HESPERIA</t>
  </si>
  <si>
    <t>CC18-GA01</t>
  </si>
  <si>
    <t>CITY OF MONTCLAIR</t>
  </si>
  <si>
    <t>CC22-GA01</t>
  </si>
  <si>
    <t>CITY OF ONTARIO</t>
  </si>
  <si>
    <t>CC24-GA01</t>
  </si>
  <si>
    <t>CITY OF RANCHO CUCAMONGA</t>
  </si>
  <si>
    <t>CC26-DA02</t>
  </si>
  <si>
    <t>CITY OF REDLANDS MEASURE O</t>
  </si>
  <si>
    <t>CC26-GA01</t>
  </si>
  <si>
    <t>CITY OF REDLANDS</t>
  </si>
  <si>
    <t>CC28-GA01</t>
  </si>
  <si>
    <t>CITY OF RIALTO</t>
  </si>
  <si>
    <t>CC30-GA01</t>
  </si>
  <si>
    <t>CITY OF SAN BERNARDINO</t>
  </si>
  <si>
    <t>CC32-GA01</t>
  </si>
  <si>
    <t>CITY OF UPLAND</t>
  </si>
  <si>
    <t>CC34-GA01</t>
  </si>
  <si>
    <t>CITY OF VICTORVILLE</t>
  </si>
  <si>
    <t>City Passthrough Payments</t>
  </si>
  <si>
    <t>County</t>
  </si>
  <si>
    <t>AB01-GA01</t>
  </si>
  <si>
    <t>COUNTY GENERAL FUND</t>
  </si>
  <si>
    <t>County Passthrough Payments</t>
  </si>
  <si>
    <t>Special Dist.</t>
  </si>
  <si>
    <t>BF01-GA01</t>
  </si>
  <si>
    <t>FLOOD CONTROL ZONE 1</t>
  </si>
  <si>
    <t>BF02-GA01</t>
  </si>
  <si>
    <t>FLOOD CONTROL ZONE 2</t>
  </si>
  <si>
    <t>BF03-GA01</t>
  </si>
  <si>
    <t>FLOOD CONTROL ZONE 3</t>
  </si>
  <si>
    <t>BF04-GA01</t>
  </si>
  <si>
    <t>FLOOD CONTROL ZONE 4</t>
  </si>
  <si>
    <t>BF05-GA01</t>
  </si>
  <si>
    <t>FLOOD CONTROL ZONE 5</t>
  </si>
  <si>
    <t>BF06-GA01</t>
  </si>
  <si>
    <t>FLOOD CONTROL ZONE 6</t>
  </si>
  <si>
    <t>BF07-GA01</t>
  </si>
  <si>
    <t>FLOOD CONTROL ADMIN 1 &amp; 2</t>
  </si>
  <si>
    <t>BF08-GA01</t>
  </si>
  <si>
    <t>FLOOD CONTROL ADMIN 3-6</t>
  </si>
  <si>
    <t>BL01-GA01</t>
  </si>
  <si>
    <t>COUNTY FREE LIBRARY</t>
  </si>
  <si>
    <t>CS06-GA01</t>
  </si>
  <si>
    <t>BIG BEAR LAKE FIRE DISTRICT</t>
  </si>
  <si>
    <t>CS12-GA01</t>
  </si>
  <si>
    <t>FONTANA FIRE PROTECTION DISTRICT</t>
  </si>
  <si>
    <t>CS17-GA01</t>
  </si>
  <si>
    <t>HESPERIA FIRE PROTECTION DISTRICT</t>
  </si>
  <si>
    <t>CS18-GA01</t>
  </si>
  <si>
    <t>HESPERIA WATER DISTRICT</t>
  </si>
  <si>
    <t>CS24-GA01</t>
  </si>
  <si>
    <t>RANCHO CUCAMONGA FIRE DISTRICT</t>
  </si>
  <si>
    <t>CS33-GA01</t>
  </si>
  <si>
    <t>VICTORVILLE WATER DISTRICT IMP DIST 1</t>
  </si>
  <si>
    <t>CS33-GA02</t>
  </si>
  <si>
    <t>VICTORVILLE WATER DISTRICT IMP DIST 2</t>
  </si>
  <si>
    <t>CS34-GA01</t>
  </si>
  <si>
    <t>VICTORVILLE FIRE DISTRICT</t>
  </si>
  <si>
    <t>CS35-GA01</t>
  </si>
  <si>
    <t>VICTORVILLE PARK DISTRICT</t>
  </si>
  <si>
    <t>CS36-GA01</t>
  </si>
  <si>
    <t>VICTORVILLE SANITARY DISTRICT</t>
  </si>
  <si>
    <t>CS37-GI01</t>
  </si>
  <si>
    <t>VICTORVILLE STREET LIGHT DISTRICT L &amp; I</t>
  </si>
  <si>
    <t>UD15-GA01</t>
  </si>
  <si>
    <t>CSA 38 GENERAL - FIRE N. DESERT FIRE</t>
  </si>
  <si>
    <t>UD16-GA01</t>
  </si>
  <si>
    <t>CSA 38 ZONE D - VICTORVILLE</t>
  </si>
  <si>
    <t>UD25-GA01</t>
  </si>
  <si>
    <t>CSA 40 - ELEPHANT MOUNTAIN</t>
  </si>
  <si>
    <t>UD27-GA01</t>
  </si>
  <si>
    <t>CSA 42 - ORO GRANDE</t>
  </si>
  <si>
    <t>UD44-GA01</t>
  </si>
  <si>
    <t>CSA 60 - VICTORVILLE</t>
  </si>
  <si>
    <t>UD47-GA01</t>
  </si>
  <si>
    <t>CSA 64 - SPRING VLY LAKE</t>
  </si>
  <si>
    <t>UD50-GA01</t>
  </si>
  <si>
    <t>CSA 70</t>
  </si>
  <si>
    <t>UD54-GA01</t>
  </si>
  <si>
    <t>CSA 70 ZONE D-1 - LAKE ARROWHEAD</t>
  </si>
  <si>
    <t>UD98-GA01</t>
  </si>
  <si>
    <t>CSA SL-1</t>
  </si>
  <si>
    <t>UF01-GA01</t>
  </si>
  <si>
    <t>SAN BDNO CNTY FIRE PROTECT DISTRICT-VALLEY SERVICE AREA</t>
  </si>
  <si>
    <t>UF01-GA02</t>
  </si>
  <si>
    <t>SAN BDNO CNTY FIRE PROTECT DISTRICT-MOUNTAIN SERVICE AREA</t>
  </si>
  <si>
    <t>UF01-GA03</t>
  </si>
  <si>
    <t>SAN BDNO CNTY FIRE PROTECT DISTRICT-NORTH DESERT SERVICE AREA</t>
  </si>
  <si>
    <t>UF01-GA04</t>
  </si>
  <si>
    <t>SAN BDNO CNTY FIRE PROTECT DISTRICT-SOUTH DESERT SERVICE AREA</t>
  </si>
  <si>
    <t>UF01-GA05</t>
  </si>
  <si>
    <t>SAN BDNO CNTY FIRE PROTECT DISTRICT-SBCFPD-ADMIN</t>
  </si>
  <si>
    <t>UF05-GA01</t>
  </si>
  <si>
    <t>CENTRAL VALLEY FIRE DISTRICT</t>
  </si>
  <si>
    <t>UF20-GA01</t>
  </si>
  <si>
    <t>LAKE ARROWHEAD FIRE DISTRICT</t>
  </si>
  <si>
    <t>UF25-GA01</t>
  </si>
  <si>
    <t>MONTE VISTA FIRE DISTRICT</t>
  </si>
  <si>
    <t>UP07-GA01</t>
  </si>
  <si>
    <t>BIG BEAR VALLEY PARK &amp; REC DIST</t>
  </si>
  <si>
    <t>UP09-GA01</t>
  </si>
  <si>
    <t>BLOOMINGTON PARK &amp; REC DISTRICT</t>
  </si>
  <si>
    <t>VB01-GA01</t>
  </si>
  <si>
    <t>BARSTOW CEMETERY DISTRICT</t>
  </si>
  <si>
    <t>VB03-GA01</t>
  </si>
  <si>
    <t>29 PALMS CEMETERY DISTRICT</t>
  </si>
  <si>
    <t>VF02-GA01</t>
  </si>
  <si>
    <t>BARSTOW FIRE PROTECTION DISTRICT</t>
  </si>
  <si>
    <t>VP02-GA01</t>
  </si>
  <si>
    <t>HESPERIA PARK DISTRICT</t>
  </si>
  <si>
    <t>VR02-GL01</t>
  </si>
  <si>
    <t>INLAND EMPIRE JT RES CONS DIST L O</t>
  </si>
  <si>
    <t>WA01-GA01</t>
  </si>
  <si>
    <t>BIG BEAR CITY AIRPORT DISTRICT</t>
  </si>
  <si>
    <t>WC08-GI01</t>
  </si>
  <si>
    <t>LAKE ARROWHEAD CSD L &amp; I</t>
  </si>
  <si>
    <t>WF01-GA01</t>
  </si>
  <si>
    <t>APPLE VALLEY FIRE PROTECTION DIST</t>
  </si>
  <si>
    <t>WF07-GA02</t>
  </si>
  <si>
    <t>CHINO VALLEY INDEPENDENT FIRE DIST INCORPORATED ARE</t>
  </si>
  <si>
    <t>WF07-GA03</t>
  </si>
  <si>
    <t>CHINO VALLEY INDEPENDENT FIRE DIST CHINO AREA</t>
  </si>
  <si>
    <t>WH01-GA01</t>
  </si>
  <si>
    <t>BEAR VALLEY COMM HOSP DISTRICT</t>
  </si>
  <si>
    <t>WH02-GA01</t>
  </si>
  <si>
    <t>HI-DESERT MEMORIAL HOSPITAL DIS</t>
  </si>
  <si>
    <t>WH04-GA01</t>
  </si>
  <si>
    <t>SAN BERNARDINO MTS COMM HOSP DIST</t>
  </si>
  <si>
    <t>WR01-GL01</t>
  </si>
  <si>
    <t>RIVERSIDE CORONA RCD L O</t>
  </si>
  <si>
    <t>WR02-GL01</t>
  </si>
  <si>
    <t>INLAND EMPIRE JT RESOURCE CONS DIST L O</t>
  </si>
  <si>
    <t>WR03-GL01</t>
  </si>
  <si>
    <t>MOJAVE DESERT RESOURCE CONS DIST L O</t>
  </si>
  <si>
    <t>WR04-GL01</t>
  </si>
  <si>
    <t>WT01-GL01</t>
  </si>
  <si>
    <t>SAN BDNO VALLEY WATER CONS DIST - L O</t>
  </si>
  <si>
    <t>WT09-GL01</t>
  </si>
  <si>
    <t>CHINO BASIN WTR CONSERVATION DIST L O</t>
  </si>
  <si>
    <t>WU06-GA01</t>
  </si>
  <si>
    <t>BIG BEAR MUNICIPAL WATER DIST</t>
  </si>
  <si>
    <t>WU08-GA01</t>
  </si>
  <si>
    <t>INLAND EMPIRE UTILITIES AGENCY ORIGINAL</t>
  </si>
  <si>
    <t>WU08-GA03</t>
  </si>
  <si>
    <t>INLAND EMPIRE UTILITIES AGENCY MID-VLY</t>
  </si>
  <si>
    <t>WU08-GA05</t>
  </si>
  <si>
    <t>INLAND EMPIRE UTILITIES AGENCY IMP C</t>
  </si>
  <si>
    <t>WU23-DA01</t>
  </si>
  <si>
    <t>SAN BERNARDINO VALLEY MUNI WATER-DEBT SERVICE</t>
  </si>
  <si>
    <t>WU23-GA01</t>
  </si>
  <si>
    <t>SAN BERNARDINO VALLEY MUNI WATER</t>
  </si>
  <si>
    <t>WW15-GA01</t>
  </si>
  <si>
    <t>HI-DESERT CO WATER DISTRICT</t>
  </si>
  <si>
    <t>WW21-GA01</t>
  </si>
  <si>
    <t>MONTE VISTA CO WTR DISTRICT</t>
  </si>
  <si>
    <t>WW28-GA01</t>
  </si>
  <si>
    <t>WEST VALLEY WATER DISTRICT</t>
  </si>
  <si>
    <t>WY10-DA01</t>
  </si>
  <si>
    <t>CRESTLINE-LAKE ARROWHEAD WTR AGENCY-CLAWA DWR CONTRACT-SWP</t>
  </si>
  <si>
    <t>WY10-GA01</t>
  </si>
  <si>
    <t>CRESTLINE-LAKE ARROWHEAD WTR AGENCY</t>
  </si>
  <si>
    <t>WY19-DA01</t>
  </si>
  <si>
    <t>METROPOLITAN WATER AGENCY-DEBT SERVICE ORIGINAL</t>
  </si>
  <si>
    <t>WY19-DA03</t>
  </si>
  <si>
    <t>METROPOLITAN WATER AGENCY-DEBT SERVICE MID-VLY</t>
  </si>
  <si>
    <t>WY20-GI01</t>
  </si>
  <si>
    <t>MOJAVE WATER AGENCY L &amp; I</t>
  </si>
  <si>
    <t>Special District Passthrough Payments</t>
  </si>
  <si>
    <t>K-12 Tx</t>
  </si>
  <si>
    <t>SE02-GA01</t>
  </si>
  <si>
    <t>ADELANTO ELEMENTARY SCHOOL DISTRICT</t>
  </si>
  <si>
    <t>SE22-GA01</t>
  </si>
  <si>
    <t>CUCAMONGA ELEMENTARY SCHOOL DIST</t>
  </si>
  <si>
    <t>SE24-GA01</t>
  </si>
  <si>
    <t>ETIWANDA ELEMENTARY SCHOOL DISTRICT</t>
  </si>
  <si>
    <t>SE40-GA01</t>
  </si>
  <si>
    <t>MOUNTAIN VIEW ELEMENTARY SCH DIST</t>
  </si>
  <si>
    <t>SE44-GA01</t>
  </si>
  <si>
    <t>ONTARIO-MONTCLAIR ELEM SCH DIST</t>
  </si>
  <si>
    <t>SE46-GA01</t>
  </si>
  <si>
    <t>ORO GRANDE ELEMENTARY SCHOOL DIST</t>
  </si>
  <si>
    <t>SE64-GA01</t>
  </si>
  <si>
    <t>VICTOR ELEMENTARY SCHOOL DISTRICT</t>
  </si>
  <si>
    <t>SH16-GA01</t>
  </si>
  <si>
    <t>CHAFFEY JOINT UNION HIGH SCH DIST</t>
  </si>
  <si>
    <t>SH66-GA01</t>
  </si>
  <si>
    <t>VICTOR VALLEY UNION HIGH SCH DIST</t>
  </si>
  <si>
    <t>SU06-GA01</t>
  </si>
  <si>
    <t>APPLE VALLEY UNIFIED SCHOOL DIST</t>
  </si>
  <si>
    <t>SU10-GA01</t>
  </si>
  <si>
    <t>BARSTOW UNIFIED SCHOOL DISTRICT</t>
  </si>
  <si>
    <t>SU18-GA01</t>
  </si>
  <si>
    <t>CHINO VALLEY UNIFIED SCHOOL DIST</t>
  </si>
  <si>
    <t>SU20-GA01</t>
  </si>
  <si>
    <t>COLTON JOINT UNIFIED SCHOOL DIST</t>
  </si>
  <si>
    <t>SU26-GA01</t>
  </si>
  <si>
    <t>FONTANA UNIFIED SCHOOL DISTRICT</t>
  </si>
  <si>
    <t>SU32-GA01</t>
  </si>
  <si>
    <t>HESPERIA UNIFIED SCHOOL DISTRICT</t>
  </si>
  <si>
    <t>SU48-GA01</t>
  </si>
  <si>
    <t>REDLANDS UNIFIED SCHOOL DISTRICT</t>
  </si>
  <si>
    <t>SU50-GA01</t>
  </si>
  <si>
    <t>RIALTO UNIFIED SCHOOL DISTRICT</t>
  </si>
  <si>
    <t>SU52-GA01</t>
  </si>
  <si>
    <t>RIM OF THE WORLD UNIFIED SCH DIST</t>
  </si>
  <si>
    <t>SU54-GA01</t>
  </si>
  <si>
    <t>SAN BERNARDINO CITY UNIFIED SCH DIS</t>
  </si>
  <si>
    <t>SU58-GA01</t>
  </si>
  <si>
    <t>SNOWLINE JOINT UNIFIED SCHOOL DIST</t>
  </si>
  <si>
    <t>SU62-GA01</t>
  </si>
  <si>
    <t>UPLAND UNIFIED</t>
  </si>
  <si>
    <t>K-12 School Passthrough Payments - Tax Portion</t>
  </si>
  <si>
    <t>K-12 Fac</t>
  </si>
  <si>
    <t>SE04-GA01</t>
  </si>
  <si>
    <t>ALTA LOMA ELEMENTARY SCHOOL DIST</t>
  </si>
  <si>
    <t>SE14-GA01</t>
  </si>
  <si>
    <t>CENTRAL ELEMENTARY SCHOOL DISTRICT</t>
  </si>
  <si>
    <t>SU12-GA01</t>
  </si>
  <si>
    <t>BEAR VALLEY UNIFIED SCHOOL DISTRICT</t>
  </si>
  <si>
    <t>SU36-GA01</t>
  </si>
  <si>
    <t>MORONGO UNIFIED SCHOOL DISTRICT</t>
  </si>
  <si>
    <t>SU68-GA01</t>
  </si>
  <si>
    <t>YUCAIPA-CALIMESA JOINT UNIFIED</t>
  </si>
  <si>
    <t>K-12 School Passthrough Payments - Facilities Portion</t>
  </si>
  <si>
    <t>CC Tax</t>
  </si>
  <si>
    <t>SC10-GA01</t>
  </si>
  <si>
    <t>BARSTOW COMMUNITY COLLEGE</t>
  </si>
  <si>
    <t>SC16-GA01</t>
  </si>
  <si>
    <t>CHAFFEY COMMUNITY COLLEGE</t>
  </si>
  <si>
    <t>SC18-GA01</t>
  </si>
  <si>
    <t>COPPER MOUNTAIN COMM COLL DISTRICT</t>
  </si>
  <si>
    <t>SC54-GA01</t>
  </si>
  <si>
    <t>SAN BERNARDINO COMMUNITY COLLEGE</t>
  </si>
  <si>
    <t>SC66-GA01</t>
  </si>
  <si>
    <t>VICTOR VALLEY COMMUNITY COLLEGE</t>
  </si>
  <si>
    <t>Community College Passthrough Payments - Tax Portion</t>
  </si>
  <si>
    <t>CC Fac</t>
  </si>
  <si>
    <t>Community College Passthrough Payments - Facilities Portion</t>
  </si>
  <si>
    <t>COE Tax</t>
  </si>
  <si>
    <t>BS01-GA01</t>
  </si>
  <si>
    <t>SUPERINTENDENT OF SCHOOLS - COUNTY WIDE</t>
  </si>
  <si>
    <t>BS01-GA02</t>
  </si>
  <si>
    <t>SUPERINTENDENT OF SCHOOLS - R O P</t>
  </si>
  <si>
    <t>BS01-GA03</t>
  </si>
  <si>
    <t>SUPERINTENDENT OF SCHOOLS - PHYS HAND</t>
  </si>
  <si>
    <t>BS01-GA04</t>
  </si>
  <si>
    <t>SUPERINTENDENT OF SCHOOLS - MENT RET</t>
  </si>
  <si>
    <t>BS01-GA05</t>
  </si>
  <si>
    <t>SUPERINTENDENT OF SCHOOLS - DEV CENTER</t>
  </si>
  <si>
    <t>County Office of Education - Tax Portion</t>
  </si>
  <si>
    <t>COE Fac</t>
  </si>
  <si>
    <t>County Office of Education - Facilities Portion</t>
  </si>
  <si>
    <t>ERAF</t>
  </si>
  <si>
    <t>AB02-GA01</t>
  </si>
  <si>
    <t xml:space="preserve">EDUCATION REVENUE AUGMENTATION FUND </t>
  </si>
  <si>
    <t>Education Revenue Augmentation Fund (ERAF)</t>
  </si>
  <si>
    <t>Total Passthrough Distributions:</t>
  </si>
  <si>
    <t>Total Administrative and Passthrough Distributions:</t>
  </si>
  <si>
    <t>RPTTF Balance Available to Fund Enforceable Obligations</t>
  </si>
  <si>
    <t>Enforceable Obligation (EO) Distributions (Includes Successor Agency's administrative budget, includes prior period adjustments, and excludes the above passthrough and administrative distributions):</t>
  </si>
  <si>
    <t>Non-ACA ROPS RPTTF Funding Requested by SA</t>
  </si>
  <si>
    <t>Less: Items Denied/Reclassed by DOF (Non-ACA)</t>
  </si>
  <si>
    <t>ACA Funding Requested by SA</t>
  </si>
  <si>
    <t>Less: Items Denied/Reclassed by DOF (ACA)</t>
  </si>
  <si>
    <t>Less: Prior Period Adjustments Per H&amp;S Section 34186 (a)</t>
  </si>
  <si>
    <r>
      <t xml:space="preserve">Maximum Authorized Distributions 
</t>
    </r>
    <r>
      <rPr>
        <b/>
        <i/>
        <sz val="8"/>
        <rFont val="Arial"/>
        <family val="2"/>
      </rPr>
      <t>(Total ROPS III RPTTF amount approved by the Department of Finance for Non-ACA and ACA EOs)</t>
    </r>
  </si>
  <si>
    <r>
      <t xml:space="preserve">Actual Distributions 
</t>
    </r>
    <r>
      <rPr>
        <b/>
        <i/>
        <sz val="8"/>
        <rFont val="Arial"/>
        <family val="2"/>
      </rPr>
      <t>(Lesser of the total ROPS III RPTTF amount approved by the Department of Finance or the actual amount distributed for Non-ACA and ACA EOs)</t>
    </r>
  </si>
  <si>
    <t xml:space="preserve">Total Distributions (Passthrough, Administrative, and EOs): </t>
  </si>
  <si>
    <t>Residual Balance (Total Deposits - Total Distributions)</t>
  </si>
  <si>
    <t>Residual Distributions Pursuant to H&amp;S Section 34183(a)(4) (Figures should include the effect of any H&amp;S Section 34188 "haircutting"):</t>
  </si>
  <si>
    <t>CC12-GA02</t>
  </si>
  <si>
    <t>CITY OF FONTANA VEHICLE PKG</t>
  </si>
  <si>
    <t>CC31-GA01</t>
  </si>
  <si>
    <t>CITY OF TWENTYNINE PALMS</t>
  </si>
  <si>
    <t>CC33-GA01</t>
  </si>
  <si>
    <t>CITY OF TWENTYNINE PALMS (SEE CC31)</t>
  </si>
  <si>
    <t>CC35-GA01</t>
  </si>
  <si>
    <t>CITY OF YUCAIPA</t>
  </si>
  <si>
    <t>CC38-GA01</t>
  </si>
  <si>
    <t>TOWN OF YUCCA VALLEY</t>
  </si>
  <si>
    <t>Cities</t>
  </si>
  <si>
    <t>Counties</t>
  </si>
  <si>
    <t>WW29-GA01</t>
  </si>
  <si>
    <t>YUCAIPA VALLEY WATER DISTRICT</t>
  </si>
  <si>
    <t>WW29-GA02</t>
  </si>
  <si>
    <t>YUCAIPA VALLEY WATER DISTRICT IMP DIST A</t>
  </si>
  <si>
    <t>Special Districts</t>
  </si>
  <si>
    <t>K-12</t>
  </si>
  <si>
    <t>K-12 Schools</t>
  </si>
  <si>
    <t>Comm Coll</t>
  </si>
  <si>
    <t xml:space="preserve">Community Colleges  </t>
  </si>
  <si>
    <t>COE</t>
  </si>
  <si>
    <t xml:space="preserve">County Office of Education  </t>
  </si>
  <si>
    <t>Total ERAF (Please break out the ERAF amounts into the following categories if this information is readily available):</t>
  </si>
  <si>
    <t>ERAF - K-12</t>
  </si>
  <si>
    <t>ERAF - Community Colleges</t>
  </si>
  <si>
    <t>ERAF - County Offices of Education</t>
  </si>
  <si>
    <t>Total Residual Distributions (Total Residual Distributions Must Equal the Total Residual Balance):</t>
  </si>
  <si>
    <t>Total Residual Distributions to K-14 Schools:</t>
  </si>
  <si>
    <t>Percentage of Residual Distributions to K-14 Schools</t>
  </si>
  <si>
    <t xml:space="preserve">** Difference in residual due to amounts received and distributed from AB1484 Clawback attributable to prior periods.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</si>
</sst>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wrapText="1"/>
    </xf>
    <xf numFmtId="164" fontId="0" fillId="0" borderId="0" xfId="0" applyNumberFormat="1" applyFont="1"/>
    <xf numFmtId="0" fontId="2" fillId="0" borderId="0" xfId="0" applyFont="1" applyAlignment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41" fontId="2" fillId="0" borderId="0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left"/>
    </xf>
    <xf numFmtId="43" fontId="7" fillId="3" borderId="1" xfId="0" applyNumberFormat="1" applyFont="1" applyFill="1" applyBorder="1" applyAlignment="1"/>
    <xf numFmtId="43" fontId="0" fillId="3" borderId="1" xfId="0" applyNumberFormat="1" applyFont="1" applyFill="1" applyBorder="1"/>
    <xf numFmtId="164" fontId="0" fillId="3" borderId="1" xfId="0" applyNumberFormat="1" applyFont="1" applyFill="1" applyBorder="1"/>
    <xf numFmtId="0" fontId="0" fillId="0" borderId="0" xfId="0" applyFill="1"/>
    <xf numFmtId="0" fontId="2" fillId="0" borderId="0" xfId="0" applyFont="1" applyFill="1" applyAlignment="1">
      <alignment horizontal="left"/>
    </xf>
    <xf numFmtId="43" fontId="0" fillId="0" borderId="0" xfId="0" applyNumberFormat="1" applyFont="1"/>
    <xf numFmtId="0" fontId="3" fillId="0" borderId="0" xfId="0" applyFont="1" applyFill="1" applyAlignment="1">
      <alignment horizontal="left" indent="2"/>
    </xf>
    <xf numFmtId="0" fontId="2" fillId="4" borderId="0" xfId="0" applyFont="1" applyFill="1" applyAlignment="1"/>
    <xf numFmtId="41" fontId="7" fillId="4" borderId="2" xfId="0" applyNumberFormat="1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 indent="2"/>
    </xf>
    <xf numFmtId="164" fontId="0" fillId="0" borderId="0" xfId="0" applyNumberFormat="1"/>
    <xf numFmtId="0" fontId="2" fillId="5" borderId="0" xfId="0" applyFont="1" applyFill="1" applyAlignment="1">
      <alignment vertical="center"/>
    </xf>
    <xf numFmtId="41" fontId="7" fillId="5" borderId="0" xfId="0" applyNumberFormat="1" applyFont="1" applyFill="1" applyBorder="1" applyAlignment="1"/>
    <xf numFmtId="164" fontId="7" fillId="5" borderId="0" xfId="0" applyNumberFormat="1" applyFont="1" applyFill="1" applyBorder="1" applyAlignment="1"/>
    <xf numFmtId="0" fontId="2" fillId="0" borderId="0" xfId="0" applyFont="1" applyFill="1" applyAlignment="1">
      <alignment horizontal="left" vertical="center" wrapText="1"/>
    </xf>
    <xf numFmtId="43" fontId="0" fillId="0" borderId="0" xfId="0" applyNumberFormat="1"/>
    <xf numFmtId="0" fontId="8" fillId="0" borderId="0" xfId="0" applyFont="1"/>
    <xf numFmtId="43" fontId="9" fillId="0" borderId="0" xfId="0" applyNumberFormat="1" applyFont="1"/>
    <xf numFmtId="164" fontId="9" fillId="0" borderId="0" xfId="0" applyNumberFormat="1" applyFont="1"/>
    <xf numFmtId="43" fontId="9" fillId="0" borderId="0" xfId="0" applyNumberFormat="1" applyFont="1"/>
    <xf numFmtId="0" fontId="9" fillId="0" borderId="0" xfId="0" applyFont="1"/>
    <xf numFmtId="0" fontId="1" fillId="0" borderId="0" xfId="0" applyFont="1" applyFill="1" applyAlignment="1">
      <alignment horizontal="left" vertical="center" wrapText="1"/>
    </xf>
    <xf numFmtId="0" fontId="9" fillId="0" borderId="0" xfId="0" applyFont="1" applyFill="1"/>
    <xf numFmtId="0" fontId="2" fillId="0" borderId="0" xfId="0" applyFont="1" applyFill="1" applyAlignment="1">
      <alignment vertical="center"/>
    </xf>
    <xf numFmtId="41" fontId="7" fillId="0" borderId="0" xfId="0" applyNumberFormat="1" applyFont="1" applyFill="1" applyBorder="1" applyAlignment="1"/>
    <xf numFmtId="164" fontId="7" fillId="0" borderId="0" xfId="0" applyNumberFormat="1" applyFont="1" applyFill="1" applyBorder="1" applyAlignment="1"/>
    <xf numFmtId="0" fontId="2" fillId="2" borderId="0" xfId="0" applyFont="1" applyFill="1" applyAlignment="1">
      <alignment vertical="center"/>
    </xf>
    <xf numFmtId="41" fontId="7" fillId="2" borderId="0" xfId="0" applyNumberFormat="1" applyFont="1" applyFill="1" applyBorder="1" applyAlignment="1"/>
    <xf numFmtId="0" fontId="3" fillId="0" borderId="0" xfId="0" applyFont="1" applyFill="1" applyAlignment="1">
      <alignment horizontal="left" vertical="center" wrapText="1" indent="2"/>
    </xf>
    <xf numFmtId="0" fontId="2" fillId="5" borderId="0" xfId="0" applyFont="1" applyFill="1" applyAlignment="1">
      <alignment vertical="center" wrapText="1"/>
    </xf>
    <xf numFmtId="41" fontId="7" fillId="5" borderId="1" xfId="0" applyNumberFormat="1" applyFont="1" applyFill="1" applyBorder="1" applyAlignment="1"/>
    <xf numFmtId="164" fontId="7" fillId="5" borderId="1" xfId="0" applyNumberFormat="1" applyFont="1" applyFill="1" applyBorder="1" applyAlignment="1"/>
    <xf numFmtId="0" fontId="0" fillId="0" borderId="0" xfId="0" applyFill="1" applyBorder="1"/>
    <xf numFmtId="0" fontId="2" fillId="0" borderId="0" xfId="0" applyFont="1" applyFill="1" applyBorder="1" applyAlignment="1">
      <alignment horizontal="left" wrapText="1" indent="2"/>
    </xf>
    <xf numFmtId="0" fontId="2" fillId="5" borderId="0" xfId="0" applyFont="1" applyFill="1" applyAlignment="1"/>
    <xf numFmtId="41" fontId="7" fillId="5" borderId="2" xfId="0" applyNumberFormat="1" applyFont="1" applyFill="1" applyBorder="1" applyAlignment="1"/>
    <xf numFmtId="0" fontId="2" fillId="2" borderId="0" xfId="0" applyFont="1" applyFill="1" applyAlignment="1"/>
    <xf numFmtId="41" fontId="7" fillId="2" borderId="2" xfId="0" applyNumberFormat="1" applyFont="1" applyFill="1" applyBorder="1" applyAlignment="1"/>
    <xf numFmtId="164" fontId="7" fillId="2" borderId="2" xfId="0" applyNumberFormat="1" applyFont="1" applyFill="1" applyBorder="1" applyAlignment="1"/>
    <xf numFmtId="0" fontId="11" fillId="0" borderId="0" xfId="0" applyFont="1" applyFill="1" applyAlignment="1">
      <alignment horizontal="left"/>
    </xf>
    <xf numFmtId="0" fontId="3" fillId="0" borderId="0" xfId="0" applyFont="1" applyAlignment="1">
      <alignment horizontal="left" wrapText="1" indent="2"/>
    </xf>
    <xf numFmtId="41" fontId="0" fillId="0" borderId="0" xfId="0" applyNumberFormat="1" applyFont="1"/>
    <xf numFmtId="41" fontId="0" fillId="0" borderId="0" xfId="0" applyNumberFormat="1"/>
    <xf numFmtId="41" fontId="9" fillId="0" borderId="0" xfId="0" applyNumberFormat="1" applyFont="1"/>
    <xf numFmtId="0" fontId="3" fillId="0" borderId="0" xfId="0" applyFont="1" applyFill="1" applyAlignment="1">
      <alignment horizontal="left" wrapText="1" indent="2"/>
    </xf>
    <xf numFmtId="0" fontId="3" fillId="0" borderId="0" xfId="0" applyFont="1" applyFill="1" applyAlignment="1">
      <alignment horizontal="left" indent="4"/>
    </xf>
    <xf numFmtId="0" fontId="2" fillId="0" borderId="0" xfId="0" applyFont="1" applyFill="1" applyAlignment="1">
      <alignment wrapText="1"/>
    </xf>
    <xf numFmtId="41" fontId="7" fillId="6" borderId="2" xfId="0" applyNumberFormat="1" applyFont="1" applyFill="1" applyBorder="1" applyAlignment="1"/>
    <xf numFmtId="41" fontId="7" fillId="6" borderId="3" xfId="0" applyNumberFormat="1" applyFont="1" applyFill="1" applyBorder="1" applyAlignment="1"/>
    <xf numFmtId="164" fontId="7" fillId="6" borderId="3" xfId="0" applyNumberFormat="1" applyFont="1" applyFill="1" applyBorder="1" applyAlignment="1"/>
    <xf numFmtId="0" fontId="2" fillId="0" borderId="0" xfId="0" applyFont="1" applyFill="1" applyBorder="1" applyAlignment="1">
      <alignment wrapText="1"/>
    </xf>
    <xf numFmtId="10" fontId="7" fillId="6" borderId="4" xfId="0" applyNumberFormat="1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14" fontId="5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5"/>
  <sheetViews>
    <sheetView tabSelected="1" view="pageBreakPreview" zoomScaleNormal="100" zoomScaleSheetLayoutView="100" workbookViewId="0">
      <pane xSplit="3" ySplit="7" topLeftCell="D8" activePane="bottomRight" state="frozen"/>
      <selection pane="topRight" activeCell="B1" sqref="B1"/>
      <selection pane="bottomLeft" activeCell="A8" sqref="A8"/>
      <selection pane="bottomRight" activeCell="F186" sqref="F186"/>
    </sheetView>
  </sheetViews>
  <sheetFormatPr defaultRowHeight="15" outlineLevelRow="2" x14ac:dyDescent="0.25"/>
  <cols>
    <col min="1" max="1" width="10.7109375" hidden="1" customWidth="1"/>
    <col min="2" max="2" width="10.5703125" bestFit="1" customWidth="1"/>
    <col min="3" max="3" width="80.42578125" customWidth="1"/>
    <col min="4" max="4" width="21.7109375" bestFit="1" customWidth="1"/>
    <col min="5" max="5" width="13.28515625" bestFit="1" customWidth="1"/>
    <col min="6" max="6" width="15" style="5" bestFit="1" customWidth="1"/>
    <col min="7" max="7" width="13.28515625" style="5" bestFit="1" customWidth="1"/>
    <col min="8" max="8" width="14.28515625" style="5" bestFit="1" customWidth="1"/>
    <col min="9" max="10" width="13.28515625" style="5" bestFit="1" customWidth="1"/>
    <col min="11" max="11" width="14.28515625" style="5" bestFit="1" customWidth="1"/>
    <col min="12" max="12" width="15" bestFit="1" customWidth="1"/>
    <col min="13" max="13" width="14" bestFit="1" customWidth="1"/>
    <col min="14" max="14" width="13.28515625" bestFit="1" customWidth="1"/>
    <col min="15" max="15" width="34.28515625" bestFit="1" customWidth="1"/>
    <col min="16" max="17" width="13.28515625" bestFit="1" customWidth="1"/>
    <col min="18" max="18" width="12.28515625" bestFit="1" customWidth="1"/>
    <col min="19" max="19" width="14.28515625" bestFit="1" customWidth="1"/>
    <col min="20" max="20" width="19.85546875" bestFit="1" customWidth="1"/>
    <col min="21" max="21" width="13.28515625" bestFit="1" customWidth="1"/>
    <col min="22" max="22" width="14.28515625" bestFit="1" customWidth="1"/>
    <col min="23" max="23" width="22.5703125" bestFit="1" customWidth="1"/>
    <col min="24" max="24" width="25.42578125" bestFit="1" customWidth="1"/>
    <col min="25" max="25" width="19.140625" bestFit="1" customWidth="1"/>
    <col min="26" max="26" width="13.28515625" bestFit="1" customWidth="1"/>
    <col min="27" max="27" width="14.28515625" bestFit="1" customWidth="1"/>
    <col min="28" max="28" width="31" bestFit="1" customWidth="1"/>
    <col min="29" max="29" width="12.85546875" style="5" bestFit="1" customWidth="1"/>
    <col min="30" max="30" width="13.5703125" style="5" bestFit="1" customWidth="1"/>
  </cols>
  <sheetData>
    <row r="1" spans="3:30" ht="12.75" customHeight="1" x14ac:dyDescent="0.25">
      <c r="C1" s="4"/>
    </row>
    <row r="2" spans="3:30" x14ac:dyDescent="0.25">
      <c r="C2" s="6" t="s">
        <v>0</v>
      </c>
    </row>
    <row r="3" spans="3:30" x14ac:dyDescent="0.25">
      <c r="C3" s="6" t="s">
        <v>1</v>
      </c>
    </row>
    <row r="4" spans="3:30" x14ac:dyDescent="0.25">
      <c r="C4" s="7" t="s">
        <v>2</v>
      </c>
    </row>
    <row r="5" spans="3:30" s="9" customFormat="1" ht="12.75" customHeight="1" x14ac:dyDescent="0.2">
      <c r="C5" s="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 t="s">
        <v>3</v>
      </c>
      <c r="Q5" s="10"/>
      <c r="R5" s="10"/>
      <c r="S5" s="10"/>
      <c r="T5" s="10"/>
      <c r="U5" s="73"/>
      <c r="V5" s="10"/>
      <c r="W5" s="73"/>
      <c r="X5" s="10"/>
      <c r="Y5" s="10"/>
      <c r="Z5" s="10"/>
      <c r="AA5" s="10"/>
      <c r="AB5" s="10"/>
      <c r="AC5" s="10"/>
      <c r="AD5" s="10"/>
    </row>
    <row r="6" spans="3:30" x14ac:dyDescent="0.25">
      <c r="C6" s="7" t="s">
        <v>4</v>
      </c>
      <c r="D6" s="11" t="s">
        <v>5</v>
      </c>
      <c r="E6" s="12" t="s">
        <v>6</v>
      </c>
      <c r="F6" s="13" t="s">
        <v>7</v>
      </c>
      <c r="G6" s="13" t="s">
        <v>8</v>
      </c>
      <c r="H6" s="13" t="s">
        <v>9</v>
      </c>
      <c r="I6" s="13" t="s">
        <v>10</v>
      </c>
      <c r="J6" s="13" t="s">
        <v>11</v>
      </c>
      <c r="K6" s="13" t="s">
        <v>12</v>
      </c>
      <c r="L6" s="12" t="s">
        <v>13</v>
      </c>
      <c r="M6" s="12" t="s">
        <v>14</v>
      </c>
      <c r="N6" s="12" t="s">
        <v>15</v>
      </c>
      <c r="O6" s="12" t="s">
        <v>16</v>
      </c>
      <c r="P6" s="14" t="s">
        <v>17</v>
      </c>
      <c r="Q6" s="14" t="s">
        <v>18</v>
      </c>
      <c r="R6" s="12" t="s">
        <v>19</v>
      </c>
      <c r="S6" s="12" t="s">
        <v>20</v>
      </c>
      <c r="T6" s="12" t="s">
        <v>21</v>
      </c>
      <c r="U6" s="14" t="s">
        <v>22</v>
      </c>
      <c r="V6" s="14" t="s">
        <v>23</v>
      </c>
      <c r="W6" s="14" t="s">
        <v>24</v>
      </c>
      <c r="X6" s="12" t="s">
        <v>25</v>
      </c>
      <c r="Y6" s="12" t="s">
        <v>26</v>
      </c>
      <c r="Z6" s="14" t="s">
        <v>27</v>
      </c>
      <c r="AA6" s="12" t="s">
        <v>28</v>
      </c>
      <c r="AB6" s="12" t="s">
        <v>29</v>
      </c>
      <c r="AC6" s="13" t="s">
        <v>30</v>
      </c>
      <c r="AD6" s="15" t="s">
        <v>31</v>
      </c>
    </row>
    <row r="7" spans="3:30" s="20" customFormat="1" hidden="1" x14ac:dyDescent="0.25">
      <c r="C7" s="16" t="s">
        <v>32</v>
      </c>
      <c r="D7" s="17">
        <f>SUM(E7:AD7)</f>
        <v>628006.6199999993</v>
      </c>
      <c r="E7" s="18">
        <v>0</v>
      </c>
      <c r="F7" s="19">
        <v>0</v>
      </c>
      <c r="G7" s="19">
        <v>2.9999999969732016E-2</v>
      </c>
      <c r="H7" s="19">
        <v>-2.9999999969732016E-2</v>
      </c>
      <c r="I7" s="19">
        <v>0.10999999986961484</v>
      </c>
      <c r="J7" s="19">
        <v>-9.9999999511055648E-3</v>
      </c>
      <c r="K7" s="19">
        <v>-6.9999998435378075E-2</v>
      </c>
      <c r="L7" s="18">
        <v>0</v>
      </c>
      <c r="M7" s="18">
        <v>9.9999995436519384E-3</v>
      </c>
      <c r="N7" s="18">
        <v>9.9999997764825821E-3</v>
      </c>
      <c r="O7" s="18">
        <v>628008.97999999858</v>
      </c>
      <c r="P7" s="18">
        <v>0</v>
      </c>
      <c r="Q7" s="18">
        <v>3.4924596548080444E-10</v>
      </c>
      <c r="R7" s="18">
        <v>0</v>
      </c>
      <c r="S7" s="18">
        <v>-2.0000000367872417E-2</v>
      </c>
      <c r="T7" s="18">
        <v>0</v>
      </c>
      <c r="U7" s="18">
        <v>1.673470251262188E-10</v>
      </c>
      <c r="V7" s="18">
        <v>-9.9999997764825821E-3</v>
      </c>
      <c r="W7" s="18">
        <v>-2.0000000018626451E-2</v>
      </c>
      <c r="X7" s="18">
        <v>-2.3400000001129229</v>
      </c>
      <c r="Y7" s="18">
        <v>0</v>
      </c>
      <c r="Z7" s="18">
        <v>-3.0000000042491592E-2</v>
      </c>
      <c r="AA7" s="18">
        <v>0</v>
      </c>
      <c r="AB7" s="18">
        <v>9.9999997764825821E-3</v>
      </c>
      <c r="AC7" s="19">
        <v>0</v>
      </c>
      <c r="AD7" s="19">
        <v>0</v>
      </c>
    </row>
    <row r="8" spans="3:30" x14ac:dyDescent="0.25">
      <c r="C8" s="21" t="s">
        <v>33</v>
      </c>
      <c r="D8" s="22"/>
      <c r="E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3:30" x14ac:dyDescent="0.25">
      <c r="C9" s="23" t="s">
        <v>34</v>
      </c>
      <c r="D9" s="5">
        <f>SUM(E9:AD9)</f>
        <v>241274389.29999998</v>
      </c>
      <c r="E9" s="5">
        <v>4374206.8299999991</v>
      </c>
      <c r="F9" s="5">
        <v>1794183.3800000001</v>
      </c>
      <c r="G9" s="5">
        <v>2033156.9999999998</v>
      </c>
      <c r="H9" s="5">
        <v>3034478.4000000004</v>
      </c>
      <c r="I9" s="5">
        <v>8642390.4999999981</v>
      </c>
      <c r="J9" s="5">
        <v>4696568.74</v>
      </c>
      <c r="K9" s="5">
        <v>44799444.759999998</v>
      </c>
      <c r="L9" s="5">
        <v>3537108.47</v>
      </c>
      <c r="M9" s="5">
        <v>9954842.120000001</v>
      </c>
      <c r="N9" s="5">
        <v>3549705.35</v>
      </c>
      <c r="O9" s="5">
        <v>17696187.48</v>
      </c>
      <c r="P9" s="5">
        <v>3420934.61</v>
      </c>
      <c r="Q9" s="5">
        <v>5314600.6100000003</v>
      </c>
      <c r="R9" s="5">
        <v>246533.03</v>
      </c>
      <c r="S9" s="5">
        <v>24887004.75</v>
      </c>
      <c r="T9" s="5">
        <v>41360897.599999994</v>
      </c>
      <c r="U9" s="5">
        <v>3122736.5</v>
      </c>
      <c r="V9" s="5">
        <v>11534654.620000001</v>
      </c>
      <c r="W9" s="5">
        <v>12462306.810000002</v>
      </c>
      <c r="X9" s="5">
        <v>5511318.8499999987</v>
      </c>
      <c r="Y9" s="5">
        <v>971327.18</v>
      </c>
      <c r="Z9" s="5">
        <v>5423268.25</v>
      </c>
      <c r="AA9" s="5">
        <v>4947920.5</v>
      </c>
      <c r="AB9" s="5">
        <v>15867228.470000001</v>
      </c>
      <c r="AC9" s="5">
        <v>898952.17</v>
      </c>
      <c r="AD9" s="5">
        <v>1192432.3199999998</v>
      </c>
    </row>
    <row r="10" spans="3:30" x14ac:dyDescent="0.25">
      <c r="C10" s="23" t="s">
        <v>35</v>
      </c>
      <c r="D10" s="5">
        <f>SUM(E10:AD10)</f>
        <v>20569224.949999999</v>
      </c>
      <c r="E10" s="5">
        <v>233072.52999999997</v>
      </c>
      <c r="F10" s="5">
        <v>109962.99</v>
      </c>
      <c r="G10" s="5">
        <v>144057.07999999999</v>
      </c>
      <c r="H10" s="5">
        <v>55918.399999999994</v>
      </c>
      <c r="I10" s="5">
        <v>222190.27999999997</v>
      </c>
      <c r="J10" s="5">
        <v>856326.02</v>
      </c>
      <c r="K10" s="5">
        <v>2763185.0199999996</v>
      </c>
      <c r="L10" s="5">
        <v>844223.58</v>
      </c>
      <c r="M10" s="5">
        <v>413419.71000000008</v>
      </c>
      <c r="N10" s="5">
        <v>664468.89</v>
      </c>
      <c r="O10" s="5">
        <v>3454398.83</v>
      </c>
      <c r="P10" s="5">
        <v>675856.09000000008</v>
      </c>
      <c r="Q10" s="5">
        <v>275305.2</v>
      </c>
      <c r="R10" s="5">
        <v>-867.55999999999767</v>
      </c>
      <c r="S10" s="5">
        <v>921210.83000000007</v>
      </c>
      <c r="T10" s="5">
        <v>1335209.9800000002</v>
      </c>
      <c r="U10" s="5">
        <v>920577.25999999989</v>
      </c>
      <c r="V10" s="5">
        <v>2004372.08</v>
      </c>
      <c r="W10" s="5">
        <v>3102826.4800000004</v>
      </c>
      <c r="X10" s="5">
        <v>99414.26999999999</v>
      </c>
      <c r="Y10" s="5">
        <v>47322.13</v>
      </c>
      <c r="Z10" s="5">
        <v>137991.12</v>
      </c>
      <c r="AA10" s="5">
        <v>185306.55</v>
      </c>
      <c r="AB10" s="5">
        <v>917775.23999999976</v>
      </c>
      <c r="AC10" s="5">
        <v>155153.09999999998</v>
      </c>
      <c r="AD10" s="5">
        <v>30548.850000000002</v>
      </c>
    </row>
    <row r="11" spans="3:30" x14ac:dyDescent="0.25">
      <c r="C11" s="23" t="s">
        <v>36</v>
      </c>
      <c r="D11" s="5">
        <f>SUM(E11:AD11)</f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</row>
    <row r="12" spans="3:30" x14ac:dyDescent="0.25">
      <c r="C12" s="23" t="s">
        <v>37</v>
      </c>
      <c r="D12" s="22"/>
      <c r="E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3" spans="3:30" ht="15.75" thickBot="1" x14ac:dyDescent="0.3">
      <c r="C13" s="24" t="s">
        <v>38</v>
      </c>
      <c r="D13" s="25">
        <f>SUM(E13:AD13)</f>
        <v>261843614.25</v>
      </c>
      <c r="E13" s="25">
        <f t="shared" ref="E13:O13" si="0">SUM(E9:E11)</f>
        <v>4607279.3599999994</v>
      </c>
      <c r="F13" s="25">
        <f t="shared" si="0"/>
        <v>1904146.37</v>
      </c>
      <c r="G13" s="25">
        <f t="shared" si="0"/>
        <v>2177214.0799999996</v>
      </c>
      <c r="H13" s="25">
        <f t="shared" si="0"/>
        <v>3090396.8000000003</v>
      </c>
      <c r="I13" s="25">
        <f t="shared" si="0"/>
        <v>8864580.7799999975</v>
      </c>
      <c r="J13" s="25">
        <f t="shared" si="0"/>
        <v>5552894.7599999998</v>
      </c>
      <c r="K13" s="25">
        <f t="shared" si="0"/>
        <v>47562629.780000001</v>
      </c>
      <c r="L13" s="25">
        <f t="shared" si="0"/>
        <v>4381332.05</v>
      </c>
      <c r="M13" s="25">
        <f t="shared" si="0"/>
        <v>10368261.830000002</v>
      </c>
      <c r="N13" s="25">
        <f t="shared" si="0"/>
        <v>4214174.24</v>
      </c>
      <c r="O13" s="25">
        <f t="shared" si="0"/>
        <v>21150586.310000002</v>
      </c>
      <c r="P13" s="25">
        <f>SUM(P7:P11)</f>
        <v>4096790.7</v>
      </c>
      <c r="Q13" s="25">
        <f t="shared" ref="Q13:AD13" si="1">SUM(Q9:Q11)</f>
        <v>5589905.8100000005</v>
      </c>
      <c r="R13" s="25">
        <f t="shared" si="1"/>
        <v>245665.47</v>
      </c>
      <c r="S13" s="25">
        <f t="shared" si="1"/>
        <v>25808215.579999998</v>
      </c>
      <c r="T13" s="25">
        <f t="shared" si="1"/>
        <v>42696107.579999991</v>
      </c>
      <c r="U13" s="25">
        <f t="shared" si="1"/>
        <v>4043313.76</v>
      </c>
      <c r="V13" s="25">
        <f t="shared" si="1"/>
        <v>13539026.700000001</v>
      </c>
      <c r="W13" s="25">
        <f t="shared" si="1"/>
        <v>15565133.290000003</v>
      </c>
      <c r="X13" s="25">
        <f t="shared" si="1"/>
        <v>5610733.1199999982</v>
      </c>
      <c r="Y13" s="25">
        <f t="shared" si="1"/>
        <v>1018649.31</v>
      </c>
      <c r="Z13" s="25">
        <f t="shared" si="1"/>
        <v>5561259.3700000001</v>
      </c>
      <c r="AA13" s="25">
        <f t="shared" si="1"/>
        <v>5133227.05</v>
      </c>
      <c r="AB13" s="25">
        <f t="shared" si="1"/>
        <v>16785003.710000001</v>
      </c>
      <c r="AC13" s="25">
        <f t="shared" si="1"/>
        <v>1054105.27</v>
      </c>
      <c r="AD13" s="25">
        <f t="shared" si="1"/>
        <v>1222981.17</v>
      </c>
    </row>
    <row r="14" spans="3:30" ht="12.75" customHeight="1" thickTop="1" x14ac:dyDescent="0.25">
      <c r="C14" s="26"/>
    </row>
    <row r="15" spans="3:30" x14ac:dyDescent="0.25">
      <c r="C15" s="3" t="s">
        <v>39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3:30" ht="21.75" customHeight="1" x14ac:dyDescent="0.25">
      <c r="C16" s="27" t="s">
        <v>40</v>
      </c>
    </row>
    <row r="17" spans="1:30" x14ac:dyDescent="0.25">
      <c r="C17" s="28" t="s">
        <v>41</v>
      </c>
      <c r="D17" s="5">
        <f t="shared" ref="D17:D196" si="2">SUM(E17:AD17)</f>
        <v>1819271.25</v>
      </c>
      <c r="E17" s="5">
        <v>36307.700000000004</v>
      </c>
      <c r="F17" s="5">
        <v>12283.42</v>
      </c>
      <c r="G17" s="5">
        <v>35882.49</v>
      </c>
      <c r="H17" s="5">
        <v>36195.85</v>
      </c>
      <c r="I17" s="5">
        <v>57177.58</v>
      </c>
      <c r="J17" s="5">
        <v>49528.219999999994</v>
      </c>
      <c r="K17" s="5">
        <v>315785.49</v>
      </c>
      <c r="L17" s="29">
        <v>27113.25</v>
      </c>
      <c r="M17" s="29">
        <v>78212.67</v>
      </c>
      <c r="N17" s="29">
        <v>28350.93</v>
      </c>
      <c r="O17" s="29">
        <v>141579.13</v>
      </c>
      <c r="P17" s="29">
        <v>50816.729999999996</v>
      </c>
      <c r="Q17" s="29">
        <v>41507.47</v>
      </c>
      <c r="R17" s="29">
        <v>7767.07</v>
      </c>
      <c r="S17" s="29">
        <v>179006.15</v>
      </c>
      <c r="T17" s="29">
        <v>288886.77</v>
      </c>
      <c r="U17" s="29">
        <v>25213.969999999998</v>
      </c>
      <c r="V17" s="29">
        <v>93778.739999999991</v>
      </c>
      <c r="W17" s="29">
        <v>65996.450000000012</v>
      </c>
      <c r="X17" s="29">
        <v>39658.25</v>
      </c>
      <c r="Y17" s="29">
        <v>6981.56</v>
      </c>
      <c r="Z17" s="29">
        <v>35184.42</v>
      </c>
      <c r="AA17" s="29">
        <v>31241.040000000001</v>
      </c>
      <c r="AB17" s="29">
        <v>114691.88</v>
      </c>
      <c r="AC17" s="5">
        <v>10604.72</v>
      </c>
      <c r="AD17" s="5">
        <v>9519.2999999999993</v>
      </c>
    </row>
    <row r="18" spans="1:30" x14ac:dyDescent="0.25">
      <c r="C18" s="28" t="s">
        <v>42</v>
      </c>
      <c r="D18" s="5">
        <f t="shared" si="2"/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5">
        <v>0</v>
      </c>
      <c r="AD18" s="5">
        <v>0</v>
      </c>
    </row>
    <row r="19" spans="1:30" x14ac:dyDescent="0.25">
      <c r="C19" s="28" t="s">
        <v>43</v>
      </c>
      <c r="D19" s="5">
        <f t="shared" si="2"/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5">
        <v>0</v>
      </c>
      <c r="AD19" s="5">
        <v>0</v>
      </c>
    </row>
    <row r="20" spans="1:30" x14ac:dyDescent="0.25">
      <c r="C20" s="30" t="s">
        <v>44</v>
      </c>
      <c r="D20" s="31">
        <f t="shared" si="2"/>
        <v>1819271.25</v>
      </c>
      <c r="E20" s="31">
        <f t="shared" ref="E20:AD20" si="3">SUM(E17:E19)</f>
        <v>36307.700000000004</v>
      </c>
      <c r="F20" s="32">
        <f t="shared" si="3"/>
        <v>12283.42</v>
      </c>
      <c r="G20" s="32">
        <f t="shared" si="3"/>
        <v>35882.49</v>
      </c>
      <c r="H20" s="32">
        <f t="shared" si="3"/>
        <v>36195.85</v>
      </c>
      <c r="I20" s="32">
        <f t="shared" si="3"/>
        <v>57177.58</v>
      </c>
      <c r="J20" s="32">
        <f t="shared" si="3"/>
        <v>49528.219999999994</v>
      </c>
      <c r="K20" s="32">
        <f t="shared" si="3"/>
        <v>315785.49</v>
      </c>
      <c r="L20" s="31">
        <f t="shared" si="3"/>
        <v>27113.25</v>
      </c>
      <c r="M20" s="31">
        <f t="shared" si="3"/>
        <v>78212.67</v>
      </c>
      <c r="N20" s="31">
        <f t="shared" si="3"/>
        <v>28350.93</v>
      </c>
      <c r="O20" s="31">
        <f t="shared" si="3"/>
        <v>141579.13</v>
      </c>
      <c r="P20" s="31">
        <f t="shared" si="3"/>
        <v>50816.729999999996</v>
      </c>
      <c r="Q20" s="31">
        <f t="shared" si="3"/>
        <v>41507.47</v>
      </c>
      <c r="R20" s="31">
        <f t="shared" si="3"/>
        <v>7767.07</v>
      </c>
      <c r="S20" s="31">
        <f t="shared" si="3"/>
        <v>179006.15</v>
      </c>
      <c r="T20" s="31">
        <f t="shared" si="3"/>
        <v>288886.77</v>
      </c>
      <c r="U20" s="31">
        <f t="shared" si="3"/>
        <v>25213.969999999998</v>
      </c>
      <c r="V20" s="31">
        <f t="shared" si="3"/>
        <v>93778.739999999991</v>
      </c>
      <c r="W20" s="31">
        <f t="shared" si="3"/>
        <v>65996.450000000012</v>
      </c>
      <c r="X20" s="31">
        <f t="shared" si="3"/>
        <v>39658.25</v>
      </c>
      <c r="Y20" s="31">
        <f t="shared" si="3"/>
        <v>6981.56</v>
      </c>
      <c r="Z20" s="31">
        <f t="shared" si="3"/>
        <v>35184.42</v>
      </c>
      <c r="AA20" s="31">
        <f t="shared" si="3"/>
        <v>31241.040000000001</v>
      </c>
      <c r="AB20" s="31">
        <f t="shared" si="3"/>
        <v>114691.88</v>
      </c>
      <c r="AC20" s="32">
        <f t="shared" si="3"/>
        <v>10604.72</v>
      </c>
      <c r="AD20" s="32">
        <f t="shared" si="3"/>
        <v>9519.2999999999993</v>
      </c>
    </row>
    <row r="21" spans="1:30" x14ac:dyDescent="0.25">
      <c r="C21" s="33" t="s">
        <v>45</v>
      </c>
      <c r="D21" s="22"/>
      <c r="E21" s="22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</row>
    <row r="22" spans="1:30" s="39" customFormat="1" ht="12.75" hidden="1" x14ac:dyDescent="0.2">
      <c r="A22" s="35" t="s">
        <v>46</v>
      </c>
      <c r="B22" s="35" t="s">
        <v>47</v>
      </c>
      <c r="C22" s="35" t="s">
        <v>48</v>
      </c>
      <c r="D22" s="36"/>
      <c r="E22" s="36"/>
      <c r="F22" s="37"/>
      <c r="G22" s="37"/>
      <c r="H22" s="37"/>
      <c r="I22" s="37"/>
      <c r="J22" s="37"/>
      <c r="K22" s="37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7"/>
      <c r="AD22" s="37"/>
    </row>
    <row r="23" spans="1:30" s="39" customFormat="1" ht="12.75" hidden="1" outlineLevel="2" x14ac:dyDescent="0.2">
      <c r="A23" s="39" t="s">
        <v>49</v>
      </c>
      <c r="B23" s="39" t="s">
        <v>50</v>
      </c>
      <c r="C23" s="40" t="s">
        <v>51</v>
      </c>
      <c r="D23" s="36">
        <f t="shared" si="2"/>
        <v>1251.8700000000001</v>
      </c>
      <c r="E23" s="36">
        <v>677.29000000000008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574.58000000000004</v>
      </c>
      <c r="AC23" s="37">
        <v>0</v>
      </c>
      <c r="AD23" s="37">
        <v>0</v>
      </c>
    </row>
    <row r="24" spans="1:30" s="39" customFormat="1" ht="12.75" hidden="1" outlineLevel="2" x14ac:dyDescent="0.2">
      <c r="A24" s="39" t="s">
        <v>49</v>
      </c>
      <c r="B24" s="39" t="s">
        <v>52</v>
      </c>
      <c r="C24" s="40" t="s">
        <v>53</v>
      </c>
      <c r="D24" s="36">
        <f t="shared" si="2"/>
        <v>145290.5</v>
      </c>
      <c r="E24" s="36">
        <v>0</v>
      </c>
      <c r="F24" s="37">
        <v>27903.13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117387.37</v>
      </c>
      <c r="AC24" s="37">
        <v>0</v>
      </c>
      <c r="AD24" s="37">
        <v>0</v>
      </c>
    </row>
    <row r="25" spans="1:30" s="39" customFormat="1" ht="12.75" hidden="1" outlineLevel="2" x14ac:dyDescent="0.2">
      <c r="A25" s="39" t="s">
        <v>49</v>
      </c>
      <c r="B25" s="39" t="s">
        <v>54</v>
      </c>
      <c r="C25" s="40" t="s">
        <v>55</v>
      </c>
      <c r="D25" s="36">
        <f t="shared" si="2"/>
        <v>12889.07</v>
      </c>
      <c r="E25" s="36">
        <v>0</v>
      </c>
      <c r="F25" s="37">
        <v>0</v>
      </c>
      <c r="G25" s="37">
        <v>12889.07</v>
      </c>
      <c r="H25" s="37">
        <v>0</v>
      </c>
      <c r="I25" s="37">
        <v>0</v>
      </c>
      <c r="J25" s="37">
        <v>0</v>
      </c>
      <c r="K25" s="37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7">
        <v>0</v>
      </c>
      <c r="AD25" s="37">
        <v>0</v>
      </c>
    </row>
    <row r="26" spans="1:30" s="39" customFormat="1" ht="12.75" hidden="1" outlineLevel="2" x14ac:dyDescent="0.2">
      <c r="A26" s="39" t="s">
        <v>49</v>
      </c>
      <c r="B26" s="39" t="s">
        <v>56</v>
      </c>
      <c r="C26" s="40" t="s">
        <v>57</v>
      </c>
      <c r="D26" s="36">
        <f t="shared" si="2"/>
        <v>12186.77</v>
      </c>
      <c r="E26" s="36">
        <v>0</v>
      </c>
      <c r="F26" s="37">
        <v>0</v>
      </c>
      <c r="G26" s="37">
        <v>12186.77</v>
      </c>
      <c r="H26" s="37">
        <v>0</v>
      </c>
      <c r="I26" s="37">
        <v>0</v>
      </c>
      <c r="J26" s="37">
        <v>0</v>
      </c>
      <c r="K26" s="37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7">
        <v>0</v>
      </c>
      <c r="AD26" s="37">
        <v>0</v>
      </c>
    </row>
    <row r="27" spans="1:30" s="39" customFormat="1" ht="12.75" hidden="1" outlineLevel="2" x14ac:dyDescent="0.2">
      <c r="A27" s="39" t="s">
        <v>49</v>
      </c>
      <c r="B27" s="39" t="s">
        <v>58</v>
      </c>
      <c r="C27" s="40" t="s">
        <v>59</v>
      </c>
      <c r="D27" s="36">
        <f t="shared" si="2"/>
        <v>10775.890000000001</v>
      </c>
      <c r="E27" s="36">
        <v>0</v>
      </c>
      <c r="F27" s="37">
        <v>0</v>
      </c>
      <c r="G27" s="37">
        <v>0</v>
      </c>
      <c r="H27" s="37">
        <v>10775.890000000001</v>
      </c>
      <c r="I27" s="37">
        <v>0</v>
      </c>
      <c r="J27" s="37">
        <v>0</v>
      </c>
      <c r="K27" s="37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7">
        <v>0</v>
      </c>
      <c r="AD27" s="37">
        <v>0</v>
      </c>
    </row>
    <row r="28" spans="1:30" s="39" customFormat="1" ht="12.75" hidden="1" outlineLevel="2" x14ac:dyDescent="0.2">
      <c r="A28" s="39" t="s">
        <v>49</v>
      </c>
      <c r="B28" s="39" t="s">
        <v>60</v>
      </c>
      <c r="C28" s="40" t="s">
        <v>61</v>
      </c>
      <c r="D28" s="36">
        <f t="shared" si="2"/>
        <v>5499.69</v>
      </c>
      <c r="E28" s="36">
        <v>0</v>
      </c>
      <c r="F28" s="37">
        <v>0</v>
      </c>
      <c r="G28" s="37">
        <v>0</v>
      </c>
      <c r="H28" s="37">
        <v>0</v>
      </c>
      <c r="I28" s="37">
        <v>5499.69</v>
      </c>
      <c r="J28" s="37">
        <v>0</v>
      </c>
      <c r="K28" s="37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7">
        <v>0</v>
      </c>
      <c r="AD28" s="37">
        <v>0</v>
      </c>
    </row>
    <row r="29" spans="1:30" s="39" customFormat="1" ht="12.75" hidden="1" outlineLevel="2" x14ac:dyDescent="0.2">
      <c r="A29" s="39" t="s">
        <v>49</v>
      </c>
      <c r="B29" s="39" t="s">
        <v>62</v>
      </c>
      <c r="C29" s="40" t="s">
        <v>63</v>
      </c>
      <c r="D29" s="36">
        <f t="shared" si="2"/>
        <v>39273.350000000006</v>
      </c>
      <c r="E29" s="36">
        <v>0</v>
      </c>
      <c r="F29" s="37">
        <v>0</v>
      </c>
      <c r="G29" s="37">
        <v>0</v>
      </c>
      <c r="H29" s="37">
        <v>0</v>
      </c>
      <c r="I29" s="37">
        <v>0</v>
      </c>
      <c r="J29" s="37">
        <v>26804.100000000002</v>
      </c>
      <c r="K29" s="37">
        <v>0</v>
      </c>
      <c r="L29" s="38">
        <v>0</v>
      </c>
      <c r="M29" s="38">
        <v>0</v>
      </c>
      <c r="N29" s="38">
        <v>0</v>
      </c>
      <c r="O29" s="38">
        <v>12469.25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7">
        <v>0</v>
      </c>
      <c r="AD29" s="37">
        <v>0</v>
      </c>
    </row>
    <row r="30" spans="1:30" s="39" customFormat="1" ht="12.75" hidden="1" outlineLevel="2" x14ac:dyDescent="0.2">
      <c r="A30" s="39" t="s">
        <v>49</v>
      </c>
      <c r="B30" s="41" t="s">
        <v>64</v>
      </c>
      <c r="C30" s="40" t="s">
        <v>65</v>
      </c>
      <c r="D30" s="36">
        <f t="shared" si="2"/>
        <v>94652.489999999991</v>
      </c>
      <c r="E30" s="36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92764.26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1888.2299999999998</v>
      </c>
      <c r="Y30" s="38">
        <v>0</v>
      </c>
      <c r="Z30" s="38">
        <v>0</v>
      </c>
      <c r="AA30" s="38">
        <v>0</v>
      </c>
      <c r="AB30" s="38">
        <v>0</v>
      </c>
      <c r="AC30" s="37">
        <v>0</v>
      </c>
      <c r="AD30" s="37">
        <v>0</v>
      </c>
    </row>
    <row r="31" spans="1:30" s="39" customFormat="1" ht="12.75" hidden="1" outlineLevel="2" x14ac:dyDescent="0.2">
      <c r="A31" s="39" t="s">
        <v>49</v>
      </c>
      <c r="B31" s="39" t="s">
        <v>66</v>
      </c>
      <c r="C31" s="40" t="s">
        <v>67</v>
      </c>
      <c r="D31" s="36">
        <f t="shared" si="2"/>
        <v>41050.160000000003</v>
      </c>
      <c r="E31" s="36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8">
        <v>41050.160000000003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7">
        <v>0</v>
      </c>
      <c r="AD31" s="37">
        <v>0</v>
      </c>
    </row>
    <row r="32" spans="1:30" s="39" customFormat="1" ht="12.75" hidden="1" outlineLevel="2" x14ac:dyDescent="0.2">
      <c r="A32" s="39" t="s">
        <v>49</v>
      </c>
      <c r="B32" s="39" t="s">
        <v>68</v>
      </c>
      <c r="C32" s="40" t="s">
        <v>69</v>
      </c>
      <c r="D32" s="36">
        <f t="shared" si="2"/>
        <v>46458.99</v>
      </c>
      <c r="E32" s="36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8">
        <v>0</v>
      </c>
      <c r="M32" s="38">
        <v>0</v>
      </c>
      <c r="N32" s="38">
        <v>46131.09</v>
      </c>
      <c r="O32" s="38">
        <v>327.9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7">
        <v>0</v>
      </c>
      <c r="AD32" s="37">
        <v>0</v>
      </c>
    </row>
    <row r="33" spans="1:30" s="39" customFormat="1" ht="12.75" hidden="1" outlineLevel="2" x14ac:dyDescent="0.2">
      <c r="A33" s="39" t="s">
        <v>49</v>
      </c>
      <c r="B33" s="39" t="s">
        <v>70</v>
      </c>
      <c r="C33" s="40" t="s">
        <v>71</v>
      </c>
      <c r="D33" s="36">
        <f t="shared" si="2"/>
        <v>55633.24</v>
      </c>
      <c r="E33" s="36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8">
        <v>0</v>
      </c>
      <c r="N33" s="38">
        <v>0</v>
      </c>
      <c r="O33" s="38">
        <v>16898.71</v>
      </c>
      <c r="P33" s="38">
        <v>38734.53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7">
        <v>0</v>
      </c>
      <c r="AD33" s="37">
        <v>0</v>
      </c>
    </row>
    <row r="34" spans="1:30" s="39" customFormat="1" ht="12.75" hidden="1" outlineLevel="2" x14ac:dyDescent="0.2">
      <c r="A34" s="39" t="s">
        <v>49</v>
      </c>
      <c r="B34" s="39" t="s">
        <v>72</v>
      </c>
      <c r="C34" s="40" t="s">
        <v>73</v>
      </c>
      <c r="D34" s="36">
        <f t="shared" si="2"/>
        <v>57949.06</v>
      </c>
      <c r="E34" s="36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8">
        <v>0</v>
      </c>
      <c r="M34" s="38">
        <v>4988.0899999999992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52960.97</v>
      </c>
      <c r="AC34" s="37">
        <v>0</v>
      </c>
      <c r="AD34" s="37">
        <v>0</v>
      </c>
    </row>
    <row r="35" spans="1:30" s="39" customFormat="1" ht="12.75" hidden="1" outlineLevel="2" x14ac:dyDescent="0.2">
      <c r="A35" s="39" t="s">
        <v>49</v>
      </c>
      <c r="B35" s="39" t="s">
        <v>74</v>
      </c>
      <c r="C35" s="40" t="s">
        <v>75</v>
      </c>
      <c r="D35" s="36">
        <f t="shared" si="2"/>
        <v>61693.170000000006</v>
      </c>
      <c r="E35" s="36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61693.170000000006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7">
        <v>0</v>
      </c>
      <c r="AD35" s="37">
        <v>0</v>
      </c>
    </row>
    <row r="36" spans="1:30" s="39" customFormat="1" ht="12.75" hidden="1" outlineLevel="2" x14ac:dyDescent="0.2">
      <c r="A36" s="39" t="s">
        <v>49</v>
      </c>
      <c r="B36" s="39" t="s">
        <v>76</v>
      </c>
      <c r="C36" s="40" t="s">
        <v>77</v>
      </c>
      <c r="D36" s="36">
        <f t="shared" si="2"/>
        <v>161376.49</v>
      </c>
      <c r="E36" s="36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161376.49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7">
        <v>0</v>
      </c>
      <c r="AD36" s="37">
        <v>0</v>
      </c>
    </row>
    <row r="37" spans="1:30" s="39" customFormat="1" ht="12.75" hidden="1" outlineLevel="2" x14ac:dyDescent="0.2">
      <c r="A37" s="39" t="s">
        <v>49</v>
      </c>
      <c r="B37" s="39" t="s">
        <v>78</v>
      </c>
      <c r="C37" s="40" t="s">
        <v>79</v>
      </c>
      <c r="D37" s="36">
        <f t="shared" si="2"/>
        <v>985653.45000000007</v>
      </c>
      <c r="E37" s="36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985653.45000000007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7">
        <v>0</v>
      </c>
      <c r="AD37" s="37">
        <v>0</v>
      </c>
    </row>
    <row r="38" spans="1:30" s="39" customFormat="1" ht="12.75" hidden="1" outlineLevel="2" x14ac:dyDescent="0.2">
      <c r="B38" s="39" t="s">
        <v>80</v>
      </c>
      <c r="C38" s="40" t="s">
        <v>81</v>
      </c>
      <c r="D38" s="36"/>
      <c r="E38" s="36"/>
      <c r="F38" s="37"/>
      <c r="G38" s="37"/>
      <c r="H38" s="37"/>
      <c r="I38" s="37"/>
      <c r="J38" s="37"/>
      <c r="K38" s="37"/>
      <c r="L38" s="38"/>
      <c r="M38" s="38"/>
      <c r="N38" s="38"/>
      <c r="O38" s="38"/>
      <c r="P38" s="38"/>
      <c r="Q38" s="38"/>
      <c r="R38" s="38"/>
      <c r="S38" s="38"/>
      <c r="T38" s="38"/>
      <c r="U38" s="38">
        <v>2530.0799999999995</v>
      </c>
      <c r="V38" s="38"/>
      <c r="W38" s="38"/>
      <c r="X38" s="38"/>
      <c r="Y38" s="38"/>
      <c r="Z38" s="38"/>
      <c r="AA38" s="38"/>
      <c r="AB38" s="38"/>
      <c r="AC38" s="37"/>
      <c r="AD38" s="37"/>
    </row>
    <row r="39" spans="1:30" s="39" customFormat="1" ht="12.75" hidden="1" outlineLevel="2" x14ac:dyDescent="0.2">
      <c r="A39" s="39" t="s">
        <v>49</v>
      </c>
      <c r="B39" s="39" t="s">
        <v>82</v>
      </c>
      <c r="C39" s="40" t="s">
        <v>83</v>
      </c>
      <c r="D39" s="36">
        <f t="shared" si="2"/>
        <v>217042.92</v>
      </c>
      <c r="E39" s="36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8">
        <v>0</v>
      </c>
      <c r="M39" s="38">
        <v>0</v>
      </c>
      <c r="N39" s="38">
        <v>0</v>
      </c>
      <c r="O39" s="38">
        <v>166354.5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50688.420000000006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7">
        <v>0</v>
      </c>
      <c r="AD39" s="37">
        <v>0</v>
      </c>
    </row>
    <row r="40" spans="1:30" s="39" customFormat="1" ht="12.75" hidden="1" outlineLevel="2" x14ac:dyDescent="0.2">
      <c r="A40" s="39" t="s">
        <v>49</v>
      </c>
      <c r="B40" s="39" t="s">
        <v>84</v>
      </c>
      <c r="C40" s="40" t="s">
        <v>85</v>
      </c>
      <c r="D40" s="36">
        <f t="shared" si="2"/>
        <v>101978.48</v>
      </c>
      <c r="E40" s="36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101978.48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7">
        <v>0</v>
      </c>
      <c r="AD40" s="37">
        <v>0</v>
      </c>
    </row>
    <row r="41" spans="1:30" s="39" customFormat="1" ht="12.75" hidden="1" outlineLevel="2" x14ac:dyDescent="0.2">
      <c r="A41" s="39" t="s">
        <v>49</v>
      </c>
      <c r="B41" s="39" t="s">
        <v>86</v>
      </c>
      <c r="C41" s="40" t="s">
        <v>87</v>
      </c>
      <c r="D41" s="36">
        <f t="shared" si="2"/>
        <v>955438.53</v>
      </c>
      <c r="E41" s="36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8">
        <v>0</v>
      </c>
      <c r="M41" s="38">
        <v>0</v>
      </c>
      <c r="N41" s="38">
        <v>0</v>
      </c>
      <c r="O41" s="38">
        <v>481573.47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473865.06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7">
        <v>0</v>
      </c>
      <c r="AD41" s="37">
        <v>0</v>
      </c>
    </row>
    <row r="42" spans="1:30" s="39" customFormat="1" ht="12.75" hidden="1" outlineLevel="2" x14ac:dyDescent="0.2">
      <c r="A42" s="39" t="s">
        <v>49</v>
      </c>
      <c r="B42" s="39" t="s">
        <v>88</v>
      </c>
      <c r="C42" s="40" t="s">
        <v>89</v>
      </c>
      <c r="D42" s="36">
        <f t="shared" si="2"/>
        <v>155549.96000000002</v>
      </c>
      <c r="E42" s="36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155549.96000000002</v>
      </c>
      <c r="AA42" s="38">
        <v>0</v>
      </c>
      <c r="AB42" s="38">
        <v>0</v>
      </c>
      <c r="AC42" s="37">
        <v>0</v>
      </c>
      <c r="AD42" s="37">
        <v>0</v>
      </c>
    </row>
    <row r="43" spans="1:30" s="39" customFormat="1" ht="12.75" hidden="1" outlineLevel="2" x14ac:dyDescent="0.2">
      <c r="A43" s="39" t="s">
        <v>49</v>
      </c>
      <c r="B43" s="39" t="s">
        <v>90</v>
      </c>
      <c r="C43" s="40" t="s">
        <v>91</v>
      </c>
      <c r="D43" s="36">
        <f t="shared" si="2"/>
        <v>1470644.6399999997</v>
      </c>
      <c r="E43" s="36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52044.399999999994</v>
      </c>
      <c r="AB43" s="38">
        <v>1418600.2399999998</v>
      </c>
      <c r="AC43" s="37">
        <v>0</v>
      </c>
      <c r="AD43" s="37">
        <v>0</v>
      </c>
    </row>
    <row r="44" spans="1:30" s="39" customFormat="1" outlineLevel="1" collapsed="1" x14ac:dyDescent="0.25">
      <c r="A44" s="35"/>
      <c r="C44" s="28" t="s">
        <v>92</v>
      </c>
      <c r="D44" s="5">
        <f t="shared" ref="D44:AD44" si="4">SUBTOTAL(9,D23:D43)</f>
        <v>4632288.72</v>
      </c>
      <c r="E44" s="5">
        <f t="shared" si="4"/>
        <v>677.29000000000008</v>
      </c>
      <c r="F44" s="5">
        <f t="shared" si="4"/>
        <v>27903.13</v>
      </c>
      <c r="G44" s="5">
        <f t="shared" si="4"/>
        <v>25075.84</v>
      </c>
      <c r="H44" s="5">
        <f t="shared" si="4"/>
        <v>10775.890000000001</v>
      </c>
      <c r="I44" s="5">
        <f t="shared" si="4"/>
        <v>5499.69</v>
      </c>
      <c r="J44" s="5">
        <f t="shared" si="4"/>
        <v>26804.100000000002</v>
      </c>
      <c r="K44" s="5">
        <f t="shared" si="4"/>
        <v>92764.26</v>
      </c>
      <c r="L44" s="29">
        <f t="shared" si="4"/>
        <v>41050.160000000003</v>
      </c>
      <c r="M44" s="29">
        <f t="shared" si="4"/>
        <v>4988.0899999999992</v>
      </c>
      <c r="N44" s="29">
        <f t="shared" si="4"/>
        <v>46131.09</v>
      </c>
      <c r="O44" s="29">
        <f t="shared" si="4"/>
        <v>677623.83</v>
      </c>
      <c r="P44" s="29">
        <f t="shared" si="4"/>
        <v>38734.53</v>
      </c>
      <c r="Q44" s="29">
        <f t="shared" si="4"/>
        <v>61693.170000000006</v>
      </c>
      <c r="R44" s="29">
        <f t="shared" si="4"/>
        <v>0</v>
      </c>
      <c r="S44" s="29">
        <f t="shared" si="4"/>
        <v>161376.49</v>
      </c>
      <c r="T44" s="29">
        <f t="shared" si="4"/>
        <v>985653.45000000007</v>
      </c>
      <c r="U44" s="29">
        <f t="shared" si="4"/>
        <v>53218.500000000007</v>
      </c>
      <c r="V44" s="29">
        <f t="shared" si="4"/>
        <v>101978.48</v>
      </c>
      <c r="W44" s="29">
        <f t="shared" si="4"/>
        <v>473865.06</v>
      </c>
      <c r="X44" s="29">
        <f t="shared" si="4"/>
        <v>1888.2299999999998</v>
      </c>
      <c r="Y44" s="29">
        <f t="shared" si="4"/>
        <v>0</v>
      </c>
      <c r="Z44" s="29">
        <f t="shared" si="4"/>
        <v>155549.96000000002</v>
      </c>
      <c r="AA44" s="29">
        <f t="shared" si="4"/>
        <v>52044.399999999994</v>
      </c>
      <c r="AB44" s="29">
        <f t="shared" si="4"/>
        <v>1589523.1599999997</v>
      </c>
      <c r="AC44" s="5">
        <f t="shared" si="4"/>
        <v>0</v>
      </c>
      <c r="AD44" s="5">
        <f t="shared" si="4"/>
        <v>0</v>
      </c>
    </row>
    <row r="45" spans="1:30" s="39" customFormat="1" ht="12.75" hidden="1" outlineLevel="2" x14ac:dyDescent="0.2">
      <c r="A45" s="39" t="s">
        <v>93</v>
      </c>
      <c r="B45" s="39" t="s">
        <v>94</v>
      </c>
      <c r="C45" s="40" t="s">
        <v>95</v>
      </c>
      <c r="D45" s="37">
        <f t="shared" si="2"/>
        <v>15379911.959999997</v>
      </c>
      <c r="E45" s="37">
        <v>2291854.64</v>
      </c>
      <c r="F45" s="37">
        <v>38016.86</v>
      </c>
      <c r="G45" s="37">
        <v>18448.34</v>
      </c>
      <c r="H45" s="37">
        <v>49343.01</v>
      </c>
      <c r="I45" s="37">
        <v>632014.99</v>
      </c>
      <c r="J45" s="37">
        <v>284459.48</v>
      </c>
      <c r="K45" s="37">
        <v>2862107.1</v>
      </c>
      <c r="L45" s="37">
        <v>483869.02</v>
      </c>
      <c r="M45" s="37">
        <v>1520888.17</v>
      </c>
      <c r="N45" s="37">
        <v>293797.44</v>
      </c>
      <c r="O45" s="37">
        <v>1883373.54</v>
      </c>
      <c r="P45" s="37">
        <v>712545.97</v>
      </c>
      <c r="Q45" s="37">
        <v>-563848.05999999994</v>
      </c>
      <c r="R45" s="37">
        <v>25292.190000000002</v>
      </c>
      <c r="S45" s="37">
        <v>583780.35000000009</v>
      </c>
      <c r="T45" s="37">
        <v>1694040.43</v>
      </c>
      <c r="U45" s="37">
        <v>33823.11</v>
      </c>
      <c r="V45" s="37">
        <v>416020.74</v>
      </c>
      <c r="W45" s="37">
        <v>417330.17000000004</v>
      </c>
      <c r="X45" s="37">
        <v>186962.93</v>
      </c>
      <c r="Y45" s="37">
        <v>20276.420000000002</v>
      </c>
      <c r="Z45" s="37">
        <v>464402.98999999982</v>
      </c>
      <c r="AA45" s="37">
        <v>819432.53</v>
      </c>
      <c r="AB45" s="37">
        <v>100140.71</v>
      </c>
      <c r="AC45" s="37">
        <v>27887.119999999999</v>
      </c>
      <c r="AD45" s="37">
        <v>83651.76999999999</v>
      </c>
    </row>
    <row r="46" spans="1:30" s="39" customFormat="1" outlineLevel="1" collapsed="1" x14ac:dyDescent="0.25">
      <c r="A46" s="35"/>
      <c r="C46" s="28" t="s">
        <v>96</v>
      </c>
      <c r="D46" s="5">
        <f t="shared" ref="D46:AD46" si="5">SUBTOTAL(9,D45:D45)</f>
        <v>15379911.959999997</v>
      </c>
      <c r="E46" s="5">
        <f t="shared" si="5"/>
        <v>2291854.64</v>
      </c>
      <c r="F46" s="5">
        <f t="shared" si="5"/>
        <v>38016.86</v>
      </c>
      <c r="G46" s="5">
        <f t="shared" si="5"/>
        <v>18448.34</v>
      </c>
      <c r="H46" s="5">
        <f t="shared" si="5"/>
        <v>49343.01</v>
      </c>
      <c r="I46" s="5">
        <f t="shared" si="5"/>
        <v>632014.99</v>
      </c>
      <c r="J46" s="5">
        <f t="shared" si="5"/>
        <v>284459.48</v>
      </c>
      <c r="K46" s="5">
        <f t="shared" si="5"/>
        <v>2862107.1</v>
      </c>
      <c r="L46" s="29">
        <f t="shared" si="5"/>
        <v>483869.02</v>
      </c>
      <c r="M46" s="29">
        <f t="shared" si="5"/>
        <v>1520888.17</v>
      </c>
      <c r="N46" s="29">
        <f t="shared" si="5"/>
        <v>293797.44</v>
      </c>
      <c r="O46" s="29">
        <f t="shared" si="5"/>
        <v>1883373.54</v>
      </c>
      <c r="P46" s="29">
        <f t="shared" si="5"/>
        <v>712545.97</v>
      </c>
      <c r="Q46" s="29">
        <f t="shared" si="5"/>
        <v>-563848.05999999994</v>
      </c>
      <c r="R46" s="29">
        <f t="shared" si="5"/>
        <v>25292.190000000002</v>
      </c>
      <c r="S46" s="29">
        <f t="shared" si="5"/>
        <v>583780.35000000009</v>
      </c>
      <c r="T46" s="29">
        <f t="shared" si="5"/>
        <v>1694040.43</v>
      </c>
      <c r="U46" s="29">
        <f t="shared" si="5"/>
        <v>33823.11</v>
      </c>
      <c r="V46" s="29">
        <f t="shared" si="5"/>
        <v>416020.74</v>
      </c>
      <c r="W46" s="29">
        <f t="shared" si="5"/>
        <v>417330.17000000004</v>
      </c>
      <c r="X46" s="29">
        <f t="shared" si="5"/>
        <v>186962.93</v>
      </c>
      <c r="Y46" s="29">
        <f t="shared" si="5"/>
        <v>20276.420000000002</v>
      </c>
      <c r="Z46" s="29">
        <f t="shared" si="5"/>
        <v>464402.98999999982</v>
      </c>
      <c r="AA46" s="29">
        <f t="shared" si="5"/>
        <v>819432.53</v>
      </c>
      <c r="AB46" s="29">
        <f t="shared" si="5"/>
        <v>100140.71</v>
      </c>
      <c r="AC46" s="5">
        <f t="shared" si="5"/>
        <v>27887.119999999999</v>
      </c>
      <c r="AD46" s="5">
        <f t="shared" si="5"/>
        <v>83651.76999999999</v>
      </c>
    </row>
    <row r="47" spans="1:30" s="39" customFormat="1" ht="12.75" hidden="1" outlineLevel="2" x14ac:dyDescent="0.2">
      <c r="A47" s="39" t="s">
        <v>97</v>
      </c>
      <c r="B47" s="39" t="s">
        <v>98</v>
      </c>
      <c r="C47" s="40" t="s">
        <v>99</v>
      </c>
      <c r="D47" s="37">
        <f t="shared" si="2"/>
        <v>2112385.7999999998</v>
      </c>
      <c r="E47" s="37">
        <v>0</v>
      </c>
      <c r="F47" s="37">
        <v>0</v>
      </c>
      <c r="G47" s="37">
        <v>0</v>
      </c>
      <c r="H47" s="37">
        <v>0</v>
      </c>
      <c r="I47" s="37">
        <v>170262</v>
      </c>
      <c r="J47" s="37">
        <v>0</v>
      </c>
      <c r="K47" s="37">
        <v>598145.26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-19742.05</v>
      </c>
      <c r="R47" s="37">
        <v>0</v>
      </c>
      <c r="S47" s="37">
        <v>121630.39</v>
      </c>
      <c r="T47" s="37">
        <v>1116920.01</v>
      </c>
      <c r="U47" s="37"/>
      <c r="V47" s="37">
        <v>0</v>
      </c>
      <c r="W47" s="37"/>
      <c r="X47" s="37">
        <v>47726.64</v>
      </c>
      <c r="Y47" s="37">
        <v>0</v>
      </c>
      <c r="Z47" s="37">
        <v>77443.549999999988</v>
      </c>
      <c r="AA47" s="37">
        <v>0</v>
      </c>
      <c r="AB47" s="37">
        <v>0</v>
      </c>
      <c r="AC47" s="37">
        <v>0</v>
      </c>
      <c r="AD47" s="37">
        <v>0</v>
      </c>
    </row>
    <row r="48" spans="1:30" s="39" customFormat="1" ht="12.75" hidden="1" outlineLevel="2" x14ac:dyDescent="0.2">
      <c r="A48" s="39" t="s">
        <v>97</v>
      </c>
      <c r="B48" s="39" t="s">
        <v>100</v>
      </c>
      <c r="C48" s="40" t="s">
        <v>101</v>
      </c>
      <c r="D48" s="37">
        <f t="shared" si="2"/>
        <v>1301329.2999999998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63888.26</v>
      </c>
      <c r="K48" s="37">
        <v>541705.57999999996</v>
      </c>
      <c r="L48" s="37">
        <v>85898.39</v>
      </c>
      <c r="M48" s="37">
        <v>0</v>
      </c>
      <c r="N48" s="37">
        <v>7851.43</v>
      </c>
      <c r="O48" s="37">
        <v>299715.19</v>
      </c>
      <c r="P48" s="37">
        <v>11362.08</v>
      </c>
      <c r="Q48" s="37">
        <v>0</v>
      </c>
      <c r="R48" s="37">
        <v>0</v>
      </c>
      <c r="S48" s="37">
        <v>0</v>
      </c>
      <c r="T48" s="37">
        <v>0</v>
      </c>
      <c r="U48" s="37"/>
      <c r="V48" s="37">
        <v>151971.88</v>
      </c>
      <c r="W48" s="37">
        <v>137854.85999999996</v>
      </c>
      <c r="X48" s="37">
        <v>1081.6299999999999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</row>
    <row r="49" spans="1:30" s="39" customFormat="1" ht="12.75" hidden="1" outlineLevel="2" x14ac:dyDescent="0.2">
      <c r="A49" s="39" t="s">
        <v>97</v>
      </c>
      <c r="B49" s="39" t="s">
        <v>102</v>
      </c>
      <c r="C49" s="40" t="s">
        <v>103</v>
      </c>
      <c r="D49" s="37">
        <f t="shared" si="2"/>
        <v>318628.30999999994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29528.400000000001</v>
      </c>
      <c r="O49" s="37">
        <v>179638.99</v>
      </c>
      <c r="P49" s="37">
        <v>55767.3</v>
      </c>
      <c r="Q49" s="37">
        <v>0</v>
      </c>
      <c r="R49" s="37">
        <v>0</v>
      </c>
      <c r="S49" s="37">
        <v>0</v>
      </c>
      <c r="T49" s="37">
        <v>0</v>
      </c>
      <c r="U49" s="37">
        <v>5920.29</v>
      </c>
      <c r="V49" s="37">
        <v>0</v>
      </c>
      <c r="W49" s="37">
        <v>20333.219999999998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27440.11</v>
      </c>
      <c r="AD49" s="37">
        <v>0</v>
      </c>
    </row>
    <row r="50" spans="1:30" s="39" customFormat="1" ht="12.75" hidden="1" outlineLevel="2" x14ac:dyDescent="0.2">
      <c r="A50" s="39" t="s">
        <v>97</v>
      </c>
      <c r="B50" s="39" t="s">
        <v>104</v>
      </c>
      <c r="C50" s="40" t="s">
        <v>105</v>
      </c>
      <c r="D50" s="37">
        <f t="shared" si="2"/>
        <v>391699.32999999996</v>
      </c>
      <c r="E50" s="37">
        <v>84794.83</v>
      </c>
      <c r="F50" s="37">
        <v>6157.21</v>
      </c>
      <c r="G50" s="37">
        <v>2942.87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243505.16999999998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/>
      <c r="V50" s="37">
        <v>0</v>
      </c>
      <c r="W50" s="37"/>
      <c r="X50" s="37">
        <v>0</v>
      </c>
      <c r="Y50" s="37">
        <v>0</v>
      </c>
      <c r="Z50" s="37">
        <v>0</v>
      </c>
      <c r="AA50" s="37">
        <v>53512.87999999999</v>
      </c>
      <c r="AB50" s="37">
        <v>786.37000000000023</v>
      </c>
      <c r="AC50" s="37">
        <v>0</v>
      </c>
      <c r="AD50" s="37">
        <v>0</v>
      </c>
    </row>
    <row r="51" spans="1:30" s="39" customFormat="1" ht="12.75" hidden="1" outlineLevel="2" x14ac:dyDescent="0.2">
      <c r="A51" s="39" t="s">
        <v>97</v>
      </c>
      <c r="B51" s="39" t="s">
        <v>106</v>
      </c>
      <c r="C51" s="40" t="s">
        <v>107</v>
      </c>
      <c r="D51" s="37">
        <f t="shared" si="2"/>
        <v>452.64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37"/>
      <c r="V51" s="37">
        <v>0</v>
      </c>
      <c r="W51" s="37"/>
      <c r="X51" s="37">
        <v>452.64</v>
      </c>
      <c r="Y51" s="37">
        <v>0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</row>
    <row r="52" spans="1:30" s="39" customFormat="1" ht="12.75" hidden="1" outlineLevel="2" x14ac:dyDescent="0.2">
      <c r="A52" s="39" t="s">
        <v>97</v>
      </c>
      <c r="B52" s="39" t="s">
        <v>108</v>
      </c>
      <c r="C52" s="40" t="s">
        <v>109</v>
      </c>
      <c r="D52" s="37">
        <f t="shared" si="2"/>
        <v>47879.920000000006</v>
      </c>
      <c r="E52" s="37">
        <v>0</v>
      </c>
      <c r="F52" s="37">
        <v>0</v>
      </c>
      <c r="G52" s="37">
        <v>0</v>
      </c>
      <c r="H52" s="37">
        <v>38529.78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2873.79</v>
      </c>
      <c r="S52" s="37">
        <v>0</v>
      </c>
      <c r="T52" s="37">
        <v>0</v>
      </c>
      <c r="U52" s="37"/>
      <c r="V52" s="37">
        <v>0</v>
      </c>
      <c r="W52" s="37"/>
      <c r="X52" s="37">
        <v>0</v>
      </c>
      <c r="Y52" s="37">
        <v>6293.119999999999</v>
      </c>
      <c r="Z52" s="37">
        <v>0</v>
      </c>
      <c r="AA52" s="37">
        <v>0</v>
      </c>
      <c r="AB52" s="37">
        <v>183.23</v>
      </c>
      <c r="AC52" s="37">
        <v>0</v>
      </c>
      <c r="AD52" s="37">
        <v>0</v>
      </c>
    </row>
    <row r="53" spans="1:30" s="39" customFormat="1" ht="12.75" hidden="1" outlineLevel="2" x14ac:dyDescent="0.2">
      <c r="A53" s="39" t="s">
        <v>97</v>
      </c>
      <c r="B53" s="39" t="s">
        <v>110</v>
      </c>
      <c r="C53" s="40" t="s">
        <v>111</v>
      </c>
      <c r="D53" s="37">
        <f t="shared" si="2"/>
        <v>112459.45999999999</v>
      </c>
      <c r="E53" s="37">
        <v>0</v>
      </c>
      <c r="F53" s="37">
        <v>0</v>
      </c>
      <c r="G53" s="37">
        <v>0</v>
      </c>
      <c r="H53" s="37">
        <v>0</v>
      </c>
      <c r="I53" s="37">
        <v>12117.45</v>
      </c>
      <c r="J53" s="37">
        <v>4487.4800000000005</v>
      </c>
      <c r="K53" s="37">
        <v>80520.200000000012</v>
      </c>
      <c r="L53" s="37">
        <v>6040.09</v>
      </c>
      <c r="M53" s="37">
        <v>0</v>
      </c>
      <c r="N53" s="37">
        <v>786.84</v>
      </c>
      <c r="O53" s="37">
        <v>21074.47</v>
      </c>
      <c r="P53" s="37">
        <v>799.22</v>
      </c>
      <c r="Q53" s="37">
        <v>-1406.1200000000003</v>
      </c>
      <c r="R53" s="37">
        <v>0</v>
      </c>
      <c r="S53" s="37">
        <v>8629.18</v>
      </c>
      <c r="T53" s="37">
        <v>79176.09</v>
      </c>
      <c r="U53" s="37"/>
      <c r="V53" s="37">
        <v>10961.58</v>
      </c>
      <c r="W53" s="37">
        <v>-101890.12999999999</v>
      </c>
      <c r="X53" s="37">
        <v>3461.2799999999997</v>
      </c>
      <c r="Y53" s="37">
        <v>0</v>
      </c>
      <c r="Z53" s="37">
        <v>-12298.17</v>
      </c>
      <c r="AA53" s="37">
        <v>0</v>
      </c>
      <c r="AB53" s="37">
        <v>0</v>
      </c>
      <c r="AC53" s="37">
        <v>0</v>
      </c>
      <c r="AD53" s="37">
        <v>0</v>
      </c>
    </row>
    <row r="54" spans="1:30" s="39" customFormat="1" ht="12.75" hidden="1" outlineLevel="2" x14ac:dyDescent="0.2">
      <c r="A54" s="39" t="s">
        <v>97</v>
      </c>
      <c r="B54" s="39" t="s">
        <v>112</v>
      </c>
      <c r="C54" s="40" t="s">
        <v>113</v>
      </c>
      <c r="D54" s="37">
        <f t="shared" si="2"/>
        <v>26429.890000000003</v>
      </c>
      <c r="E54" s="37">
        <v>4967.0599999999995</v>
      </c>
      <c r="F54" s="37">
        <v>227.59000000000003</v>
      </c>
      <c r="G54" s="37">
        <v>111.78</v>
      </c>
      <c r="H54" s="37">
        <v>2954.35</v>
      </c>
      <c r="I54" s="37">
        <v>0</v>
      </c>
      <c r="J54" s="37">
        <v>0</v>
      </c>
      <c r="K54" s="37">
        <v>0</v>
      </c>
      <c r="L54" s="37">
        <v>0</v>
      </c>
      <c r="M54" s="37">
        <v>9187.3100000000013</v>
      </c>
      <c r="N54" s="37">
        <v>-4740.6899999999996</v>
      </c>
      <c r="O54" s="37">
        <v>6182.9000000000005</v>
      </c>
      <c r="P54" s="37">
        <v>1925.93</v>
      </c>
      <c r="Q54" s="37">
        <v>0</v>
      </c>
      <c r="R54" s="37">
        <v>220.35</v>
      </c>
      <c r="S54" s="37">
        <v>0</v>
      </c>
      <c r="T54" s="37">
        <v>0</v>
      </c>
      <c r="U54" s="37">
        <v>204.46</v>
      </c>
      <c r="V54" s="37">
        <v>0</v>
      </c>
      <c r="W54" s="37">
        <v>703.95</v>
      </c>
      <c r="X54" s="37">
        <v>63.24</v>
      </c>
      <c r="Y54" s="37">
        <v>702.73</v>
      </c>
      <c r="Z54" s="37">
        <v>0</v>
      </c>
      <c r="AA54" s="37">
        <v>2048.2200000000003</v>
      </c>
      <c r="AB54" s="37">
        <v>22.689999999999998</v>
      </c>
      <c r="AC54" s="37">
        <v>1648.02</v>
      </c>
      <c r="AD54" s="37">
        <v>0</v>
      </c>
    </row>
    <row r="55" spans="1:30" s="39" customFormat="1" ht="12.75" hidden="1" outlineLevel="2" x14ac:dyDescent="0.2">
      <c r="A55" s="39" t="s">
        <v>97</v>
      </c>
      <c r="B55" s="39" t="s">
        <v>114</v>
      </c>
      <c r="C55" s="40" t="s">
        <v>115</v>
      </c>
      <c r="D55" s="37">
        <f t="shared" si="2"/>
        <v>1214439.6499999999</v>
      </c>
      <c r="E55" s="37">
        <v>79474.110000000015</v>
      </c>
      <c r="F55" s="37">
        <v>3659.2900000000004</v>
      </c>
      <c r="G55" s="37">
        <v>1895.85</v>
      </c>
      <c r="H55" s="37">
        <v>47321.47</v>
      </c>
      <c r="I55" s="37">
        <v>93935.98000000001</v>
      </c>
      <c r="J55" s="37">
        <v>0</v>
      </c>
      <c r="K55" s="37">
        <v>624847.90999999992</v>
      </c>
      <c r="L55" s="37">
        <v>46855.4</v>
      </c>
      <c r="M55" s="37">
        <v>148355.68</v>
      </c>
      <c r="N55" s="37">
        <v>18383.11</v>
      </c>
      <c r="O55" s="37">
        <v>59666.250000000007</v>
      </c>
      <c r="P55" s="37">
        <v>37051.31</v>
      </c>
      <c r="Q55" s="37">
        <v>45.739999999995916</v>
      </c>
      <c r="R55" s="37">
        <v>3529.71</v>
      </c>
      <c r="S55" s="37">
        <v>0</v>
      </c>
      <c r="T55" s="37">
        <v>-13.46</v>
      </c>
      <c r="U55" s="37"/>
      <c r="V55" s="37">
        <v>717.12999999999283</v>
      </c>
      <c r="W55" s="37"/>
      <c r="X55" s="37">
        <v>27887.730000000003</v>
      </c>
      <c r="Y55" s="37">
        <v>11287.99</v>
      </c>
      <c r="Z55" s="37">
        <v>-515.87</v>
      </c>
      <c r="AA55" s="37">
        <v>0</v>
      </c>
      <c r="AB55" s="37">
        <v>774.81000000000006</v>
      </c>
      <c r="AC55" s="37">
        <v>9279.51</v>
      </c>
      <c r="AD55" s="37">
        <v>0</v>
      </c>
    </row>
    <row r="56" spans="1:30" s="39" customFormat="1" ht="12.75" hidden="1" outlineLevel="2" x14ac:dyDescent="0.2">
      <c r="A56" s="39" t="s">
        <v>97</v>
      </c>
      <c r="B56" s="39" t="s">
        <v>116</v>
      </c>
      <c r="C56" s="40" t="s">
        <v>117</v>
      </c>
      <c r="D56" s="37">
        <f t="shared" si="2"/>
        <v>16128.309999999998</v>
      </c>
      <c r="E56" s="37">
        <v>0</v>
      </c>
      <c r="F56" s="37">
        <v>0</v>
      </c>
      <c r="G56" s="37">
        <v>0</v>
      </c>
      <c r="H56" s="37">
        <v>16128.309999999998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/>
      <c r="V56" s="37">
        <v>0</v>
      </c>
      <c r="W56" s="37"/>
      <c r="X56" s="37">
        <v>0</v>
      </c>
      <c r="Y56" s="37">
        <v>0</v>
      </c>
      <c r="Z56" s="37">
        <v>0</v>
      </c>
      <c r="AA56" s="37">
        <v>0</v>
      </c>
      <c r="AB56" s="37">
        <v>0</v>
      </c>
      <c r="AC56" s="37">
        <v>0</v>
      </c>
      <c r="AD56" s="37">
        <v>0</v>
      </c>
    </row>
    <row r="57" spans="1:30" s="39" customFormat="1" ht="12.75" hidden="1" outlineLevel="2" x14ac:dyDescent="0.2">
      <c r="A57" s="39" t="s">
        <v>97</v>
      </c>
      <c r="B57" s="39" t="s">
        <v>118</v>
      </c>
      <c r="C57" s="40" t="s">
        <v>119</v>
      </c>
      <c r="D57" s="37">
        <f t="shared" si="2"/>
        <v>5359146.9899999993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5008345.1999999993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/>
      <c r="V57" s="37">
        <v>0</v>
      </c>
      <c r="W57" s="37"/>
      <c r="X57" s="37">
        <v>350801.79</v>
      </c>
      <c r="Y57" s="37">
        <v>0</v>
      </c>
      <c r="Z57" s="37">
        <v>0</v>
      </c>
      <c r="AA57" s="37">
        <v>0</v>
      </c>
      <c r="AB57" s="37">
        <v>0</v>
      </c>
      <c r="AC57" s="37">
        <v>0</v>
      </c>
      <c r="AD57" s="37">
        <v>0</v>
      </c>
    </row>
    <row r="58" spans="1:30" s="39" customFormat="1" ht="12.75" hidden="1" outlineLevel="2" x14ac:dyDescent="0.2">
      <c r="A58" s="39" t="s">
        <v>97</v>
      </c>
      <c r="B58" s="39" t="s">
        <v>120</v>
      </c>
      <c r="C58" s="40" t="s">
        <v>121</v>
      </c>
      <c r="D58" s="37">
        <f t="shared" si="2"/>
        <v>863268.53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863268.53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  <c r="T58" s="37">
        <v>0</v>
      </c>
      <c r="U58" s="37"/>
      <c r="V58" s="37">
        <v>0</v>
      </c>
      <c r="W58" s="37"/>
      <c r="X58" s="37">
        <v>0</v>
      </c>
      <c r="Y58" s="37">
        <v>0</v>
      </c>
      <c r="Z58" s="37">
        <v>0</v>
      </c>
      <c r="AA58" s="37">
        <v>0</v>
      </c>
      <c r="AB58" s="37">
        <v>0</v>
      </c>
      <c r="AC58" s="37">
        <v>0</v>
      </c>
      <c r="AD58" s="37">
        <v>0</v>
      </c>
    </row>
    <row r="59" spans="1:30" s="39" customFormat="1" ht="12.75" hidden="1" outlineLevel="2" x14ac:dyDescent="0.2">
      <c r="A59" s="39" t="s">
        <v>97</v>
      </c>
      <c r="B59" s="39" t="s">
        <v>122</v>
      </c>
      <c r="C59" s="40" t="s">
        <v>123</v>
      </c>
      <c r="D59" s="37">
        <f t="shared" si="2"/>
        <v>3215.0600000000004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3215.0600000000004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7">
        <v>0</v>
      </c>
      <c r="U59" s="37"/>
      <c r="V59" s="37">
        <v>0</v>
      </c>
      <c r="W59" s="37"/>
      <c r="X59" s="37">
        <v>0</v>
      </c>
      <c r="Y59" s="37">
        <v>0</v>
      </c>
      <c r="Z59" s="37">
        <v>0</v>
      </c>
      <c r="AA59" s="37">
        <v>0</v>
      </c>
      <c r="AB59" s="37">
        <v>0</v>
      </c>
      <c r="AC59" s="37">
        <v>0</v>
      </c>
      <c r="AD59" s="37">
        <v>0</v>
      </c>
    </row>
    <row r="60" spans="1:30" s="39" customFormat="1" ht="12.75" hidden="1" outlineLevel="2" x14ac:dyDescent="0.2">
      <c r="A60" s="39" t="s">
        <v>97</v>
      </c>
      <c r="B60" s="39" t="s">
        <v>124</v>
      </c>
      <c r="C60" s="40" t="s">
        <v>125</v>
      </c>
      <c r="D60" s="37">
        <f t="shared" si="2"/>
        <v>6502301.71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6502301.71</v>
      </c>
      <c r="U60" s="37"/>
      <c r="V60" s="37">
        <v>0</v>
      </c>
      <c r="W60" s="37"/>
      <c r="X60" s="37">
        <v>0</v>
      </c>
      <c r="Y60" s="37">
        <v>0</v>
      </c>
      <c r="Z60" s="37">
        <v>0</v>
      </c>
      <c r="AA60" s="37">
        <v>0</v>
      </c>
      <c r="AB60" s="37">
        <v>0</v>
      </c>
      <c r="AC60" s="37">
        <v>0</v>
      </c>
      <c r="AD60" s="37">
        <v>0</v>
      </c>
    </row>
    <row r="61" spans="1:30" s="39" customFormat="1" ht="12.75" hidden="1" outlineLevel="2" x14ac:dyDescent="0.2">
      <c r="A61" s="39" t="s">
        <v>97</v>
      </c>
      <c r="B61" s="39" t="s">
        <v>126</v>
      </c>
      <c r="C61" s="40" t="s">
        <v>127</v>
      </c>
      <c r="D61" s="37">
        <f t="shared" si="2"/>
        <v>57.01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/>
      <c r="V61" s="37">
        <v>0</v>
      </c>
      <c r="W61" s="37"/>
      <c r="X61" s="37">
        <v>0</v>
      </c>
      <c r="Y61" s="37">
        <v>0</v>
      </c>
      <c r="Z61" s="37">
        <v>0</v>
      </c>
      <c r="AA61" s="37">
        <v>1.1200000000000001</v>
      </c>
      <c r="AB61" s="37">
        <v>55.89</v>
      </c>
      <c r="AC61" s="37">
        <v>0</v>
      </c>
      <c r="AD61" s="37">
        <v>0</v>
      </c>
    </row>
    <row r="62" spans="1:30" s="39" customFormat="1" ht="12.75" hidden="1" outlineLevel="2" x14ac:dyDescent="0.2">
      <c r="A62" s="39" t="s">
        <v>97</v>
      </c>
      <c r="B62" s="39" t="s">
        <v>128</v>
      </c>
      <c r="C62" s="40" t="s">
        <v>129</v>
      </c>
      <c r="D62" s="37">
        <f t="shared" si="2"/>
        <v>89468.66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/>
      <c r="V62" s="37">
        <v>0</v>
      </c>
      <c r="W62" s="37"/>
      <c r="X62" s="37">
        <v>0</v>
      </c>
      <c r="Y62" s="37">
        <v>0</v>
      </c>
      <c r="Z62" s="37">
        <v>0</v>
      </c>
      <c r="AA62" s="37">
        <v>0</v>
      </c>
      <c r="AB62" s="37">
        <v>89468.66</v>
      </c>
      <c r="AC62" s="37">
        <v>0</v>
      </c>
      <c r="AD62" s="37">
        <v>0</v>
      </c>
    </row>
    <row r="63" spans="1:30" s="39" customFormat="1" ht="12.75" hidden="1" outlineLevel="2" x14ac:dyDescent="0.2">
      <c r="A63" s="39" t="s">
        <v>97</v>
      </c>
      <c r="B63" s="39" t="s">
        <v>130</v>
      </c>
      <c r="C63" s="40" t="s">
        <v>131</v>
      </c>
      <c r="D63" s="37">
        <f t="shared" si="2"/>
        <v>-744.24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/>
      <c r="V63" s="37">
        <v>0</v>
      </c>
      <c r="W63" s="37"/>
      <c r="X63" s="37">
        <v>0</v>
      </c>
      <c r="Y63" s="37">
        <v>0</v>
      </c>
      <c r="Z63" s="37">
        <v>0</v>
      </c>
      <c r="AA63" s="37">
        <v>0</v>
      </c>
      <c r="AB63" s="37">
        <v>-744.24</v>
      </c>
      <c r="AC63" s="37">
        <v>0</v>
      </c>
      <c r="AD63" s="37">
        <v>0</v>
      </c>
    </row>
    <row r="64" spans="1:30" s="39" customFormat="1" ht="12.75" hidden="1" outlineLevel="2" x14ac:dyDescent="0.2">
      <c r="A64" s="39" t="s">
        <v>97</v>
      </c>
      <c r="B64" s="39" t="s">
        <v>132</v>
      </c>
      <c r="C64" s="40" t="s">
        <v>133</v>
      </c>
      <c r="D64" s="37">
        <f t="shared" si="2"/>
        <v>-666.15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/>
      <c r="V64" s="37">
        <v>0</v>
      </c>
      <c r="W64" s="37"/>
      <c r="X64" s="37">
        <v>0</v>
      </c>
      <c r="Y64" s="37">
        <v>0</v>
      </c>
      <c r="Z64" s="37">
        <v>0</v>
      </c>
      <c r="AA64" s="37">
        <v>0</v>
      </c>
      <c r="AB64" s="37">
        <v>-666.15</v>
      </c>
      <c r="AC64" s="37">
        <v>0</v>
      </c>
      <c r="AD64" s="37">
        <v>0</v>
      </c>
    </row>
    <row r="65" spans="1:30" s="39" customFormat="1" ht="12.75" hidden="1" outlineLevel="2" x14ac:dyDescent="0.2">
      <c r="A65" s="39" t="s">
        <v>97</v>
      </c>
      <c r="B65" s="39" t="s">
        <v>134</v>
      </c>
      <c r="C65" s="40" t="s">
        <v>135</v>
      </c>
      <c r="D65" s="37">
        <f t="shared" si="2"/>
        <v>-49.43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/>
      <c r="V65" s="37">
        <v>0</v>
      </c>
      <c r="W65" s="37"/>
      <c r="X65" s="37">
        <v>0</v>
      </c>
      <c r="Y65" s="37">
        <v>0</v>
      </c>
      <c r="Z65" s="37">
        <v>0</v>
      </c>
      <c r="AA65" s="37">
        <v>0</v>
      </c>
      <c r="AB65" s="37">
        <v>-49.43</v>
      </c>
      <c r="AC65" s="37">
        <v>0</v>
      </c>
      <c r="AD65" s="37">
        <v>0</v>
      </c>
    </row>
    <row r="66" spans="1:30" s="39" customFormat="1" ht="12.75" hidden="1" outlineLevel="2" x14ac:dyDescent="0.2">
      <c r="A66" s="39" t="s">
        <v>97</v>
      </c>
      <c r="B66" s="39" t="s">
        <v>136</v>
      </c>
      <c r="C66" s="40" t="s">
        <v>137</v>
      </c>
      <c r="D66" s="37">
        <f t="shared" si="2"/>
        <v>3289.2799999999993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/>
      <c r="V66" s="37">
        <v>0</v>
      </c>
      <c r="W66" s="37"/>
      <c r="X66" s="37">
        <v>0</v>
      </c>
      <c r="Y66" s="37">
        <v>0</v>
      </c>
      <c r="Z66" s="37">
        <v>0</v>
      </c>
      <c r="AA66" s="37">
        <v>3544.3299999999995</v>
      </c>
      <c r="AB66" s="37">
        <v>-255.05</v>
      </c>
      <c r="AC66" s="37">
        <v>0</v>
      </c>
      <c r="AD66" s="37">
        <v>0</v>
      </c>
    </row>
    <row r="67" spans="1:30" s="39" customFormat="1" ht="12.75" hidden="1" outlineLevel="2" x14ac:dyDescent="0.2">
      <c r="A67" s="39" t="s">
        <v>97</v>
      </c>
      <c r="B67" s="39" t="s">
        <v>138</v>
      </c>
      <c r="C67" s="40" t="s">
        <v>139</v>
      </c>
      <c r="D67" s="37">
        <f t="shared" si="2"/>
        <v>-12715.13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-8533.01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/>
      <c r="V67" s="37">
        <v>0</v>
      </c>
      <c r="W67" s="37"/>
      <c r="X67" s="37">
        <v>0</v>
      </c>
      <c r="Y67" s="37">
        <v>0</v>
      </c>
      <c r="Z67" s="37">
        <v>-4168.7199999999993</v>
      </c>
      <c r="AA67" s="37">
        <v>0</v>
      </c>
      <c r="AB67" s="37">
        <v>-13.4</v>
      </c>
      <c r="AC67" s="37">
        <v>0</v>
      </c>
      <c r="AD67" s="37">
        <v>0</v>
      </c>
    </row>
    <row r="68" spans="1:30" s="39" customFormat="1" ht="12.75" hidden="1" outlineLevel="2" x14ac:dyDescent="0.2">
      <c r="A68" s="39" t="s">
        <v>97</v>
      </c>
      <c r="B68" s="39" t="s">
        <v>140</v>
      </c>
      <c r="C68" s="40" t="s">
        <v>141</v>
      </c>
      <c r="D68" s="37">
        <f t="shared" si="2"/>
        <v>-8.35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/>
      <c r="V68" s="37">
        <v>0</v>
      </c>
      <c r="W68" s="37"/>
      <c r="X68" s="37">
        <v>0</v>
      </c>
      <c r="Y68" s="37">
        <v>0</v>
      </c>
      <c r="Z68" s="37">
        <v>0</v>
      </c>
      <c r="AA68" s="37">
        <v>0</v>
      </c>
      <c r="AB68" s="37">
        <v>-8.35</v>
      </c>
      <c r="AC68" s="37">
        <v>0</v>
      </c>
      <c r="AD68" s="37">
        <v>0</v>
      </c>
    </row>
    <row r="69" spans="1:30" s="39" customFormat="1" ht="12.75" hidden="1" outlineLevel="2" x14ac:dyDescent="0.2">
      <c r="A69" s="39" t="s">
        <v>97</v>
      </c>
      <c r="B69" s="39" t="s">
        <v>142</v>
      </c>
      <c r="C69" s="40" t="s">
        <v>143</v>
      </c>
      <c r="D69" s="37">
        <f t="shared" si="2"/>
        <v>3771.08</v>
      </c>
      <c r="E69" s="37">
        <v>0</v>
      </c>
      <c r="F69" s="37">
        <v>0</v>
      </c>
      <c r="G69" s="37">
        <v>3771.08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/>
      <c r="V69" s="37">
        <v>0</v>
      </c>
      <c r="W69" s="37"/>
      <c r="X69" s="37">
        <v>0</v>
      </c>
      <c r="Y69" s="37">
        <v>0</v>
      </c>
      <c r="Z69" s="37">
        <v>0</v>
      </c>
      <c r="AA69" s="37">
        <v>0</v>
      </c>
      <c r="AB69" s="37">
        <v>0</v>
      </c>
      <c r="AC69" s="37">
        <v>0</v>
      </c>
      <c r="AD69" s="37">
        <v>0</v>
      </c>
    </row>
    <row r="70" spans="1:30" s="39" customFormat="1" ht="12.75" hidden="1" outlineLevel="2" x14ac:dyDescent="0.2">
      <c r="A70" s="39" t="s">
        <v>97</v>
      </c>
      <c r="B70" s="39" t="s">
        <v>144</v>
      </c>
      <c r="C70" s="40" t="s">
        <v>145</v>
      </c>
      <c r="D70" s="37">
        <f t="shared" si="2"/>
        <v>-0.46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/>
      <c r="V70" s="37">
        <v>0</v>
      </c>
      <c r="W70" s="37"/>
      <c r="X70" s="37">
        <v>0</v>
      </c>
      <c r="Y70" s="37">
        <v>0</v>
      </c>
      <c r="Z70" s="37">
        <v>0</v>
      </c>
      <c r="AA70" s="37">
        <v>0</v>
      </c>
      <c r="AB70" s="37">
        <v>-0.46</v>
      </c>
      <c r="AC70" s="37">
        <v>0</v>
      </c>
      <c r="AD70" s="37">
        <v>0</v>
      </c>
    </row>
    <row r="71" spans="1:30" s="39" customFormat="1" ht="12.75" hidden="1" outlineLevel="2" x14ac:dyDescent="0.2">
      <c r="A71" s="39" t="s">
        <v>97</v>
      </c>
      <c r="B71" s="39" t="s">
        <v>146</v>
      </c>
      <c r="C71" s="40" t="s">
        <v>147</v>
      </c>
      <c r="D71" s="37">
        <f t="shared" si="2"/>
        <v>140615.65999999997</v>
      </c>
      <c r="E71" s="37">
        <v>7978.09</v>
      </c>
      <c r="F71" s="37">
        <v>2656.96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126187.68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37">
        <v>0</v>
      </c>
      <c r="U71" s="37"/>
      <c r="V71" s="37">
        <v>0</v>
      </c>
      <c r="W71" s="37"/>
      <c r="X71" s="37">
        <v>0</v>
      </c>
      <c r="Y71" s="37">
        <v>0</v>
      </c>
      <c r="Z71" s="37">
        <v>0</v>
      </c>
      <c r="AA71" s="37">
        <v>3286.78</v>
      </c>
      <c r="AB71" s="37">
        <v>506.15</v>
      </c>
      <c r="AC71" s="37">
        <v>0</v>
      </c>
      <c r="AD71" s="37">
        <v>0</v>
      </c>
    </row>
    <row r="72" spans="1:30" s="39" customFormat="1" ht="12.75" hidden="1" outlineLevel="2" x14ac:dyDescent="0.2">
      <c r="A72" s="39" t="s">
        <v>97</v>
      </c>
      <c r="B72" s="39" t="s">
        <v>148</v>
      </c>
      <c r="C72" s="40" t="s">
        <v>149</v>
      </c>
      <c r="D72" s="37">
        <f t="shared" si="2"/>
        <v>-30.05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/>
      <c r="V72" s="37">
        <v>0</v>
      </c>
      <c r="W72" s="37"/>
      <c r="X72" s="37">
        <v>0</v>
      </c>
      <c r="Y72" s="37">
        <v>0</v>
      </c>
      <c r="Z72" s="37">
        <v>0</v>
      </c>
      <c r="AA72" s="37">
        <v>0</v>
      </c>
      <c r="AB72" s="37">
        <v>-30.05</v>
      </c>
      <c r="AC72" s="37">
        <v>0</v>
      </c>
      <c r="AD72" s="37">
        <v>0</v>
      </c>
    </row>
    <row r="73" spans="1:30" s="39" customFormat="1" ht="12.75" hidden="1" outlineLevel="2" x14ac:dyDescent="0.2">
      <c r="A73" s="39" t="s">
        <v>97</v>
      </c>
      <c r="B73" s="39" t="s">
        <v>150</v>
      </c>
      <c r="C73" s="40" t="s">
        <v>151</v>
      </c>
      <c r="D73" s="37">
        <f t="shared" si="2"/>
        <v>-51620.14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-48864.92</v>
      </c>
      <c r="N73" s="37">
        <v>0</v>
      </c>
      <c r="O73" s="37">
        <v>-1648.47</v>
      </c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/>
      <c r="V73" s="37">
        <v>0</v>
      </c>
      <c r="W73" s="37"/>
      <c r="X73" s="37">
        <v>-128.93</v>
      </c>
      <c r="Y73" s="37">
        <v>0</v>
      </c>
      <c r="Z73" s="37">
        <v>-956.13999999999987</v>
      </c>
      <c r="AA73" s="37">
        <v>0</v>
      </c>
      <c r="AB73" s="37">
        <v>-21.68</v>
      </c>
      <c r="AC73" s="37">
        <v>0</v>
      </c>
      <c r="AD73" s="37">
        <v>0</v>
      </c>
    </row>
    <row r="74" spans="1:30" s="39" customFormat="1" ht="12.75" hidden="1" outlineLevel="2" x14ac:dyDescent="0.2">
      <c r="A74" s="39" t="s">
        <v>97</v>
      </c>
      <c r="B74" s="39" t="s">
        <v>152</v>
      </c>
      <c r="C74" s="40" t="s">
        <v>153</v>
      </c>
      <c r="D74" s="37">
        <f t="shared" si="2"/>
        <v>660.11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/>
      <c r="V74" s="37">
        <v>0</v>
      </c>
      <c r="W74" s="37"/>
      <c r="X74" s="37">
        <v>660.11</v>
      </c>
      <c r="Y74" s="37">
        <v>0</v>
      </c>
      <c r="Z74" s="37">
        <v>0</v>
      </c>
      <c r="AA74" s="37">
        <v>0</v>
      </c>
      <c r="AB74" s="37">
        <v>0</v>
      </c>
      <c r="AC74" s="37">
        <v>0</v>
      </c>
      <c r="AD74" s="37">
        <v>0</v>
      </c>
    </row>
    <row r="75" spans="1:30" s="39" customFormat="1" ht="12.75" hidden="1" outlineLevel="2" x14ac:dyDescent="0.2">
      <c r="A75" s="39" t="s">
        <v>97</v>
      </c>
      <c r="B75" s="39" t="s">
        <v>154</v>
      </c>
      <c r="C75" s="40" t="s">
        <v>155</v>
      </c>
      <c r="D75" s="37">
        <f t="shared" si="2"/>
        <v>31413.51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21978.28</v>
      </c>
      <c r="P75" s="37">
        <v>0</v>
      </c>
      <c r="Q75" s="37">
        <v>0</v>
      </c>
      <c r="R75" s="37">
        <v>0</v>
      </c>
      <c r="S75" s="37">
        <v>0</v>
      </c>
      <c r="T75" s="37">
        <v>0</v>
      </c>
      <c r="U75" s="37"/>
      <c r="V75" s="37">
        <v>0</v>
      </c>
      <c r="W75" s="37"/>
      <c r="X75" s="37">
        <v>9534.91</v>
      </c>
      <c r="Y75" s="37">
        <v>0</v>
      </c>
      <c r="Z75" s="37">
        <v>-99.68</v>
      </c>
      <c r="AA75" s="37">
        <v>0</v>
      </c>
      <c r="AB75" s="37">
        <v>0</v>
      </c>
      <c r="AC75" s="37">
        <v>0</v>
      </c>
      <c r="AD75" s="37">
        <v>0</v>
      </c>
    </row>
    <row r="76" spans="1:30" s="39" customFormat="1" ht="12.75" hidden="1" outlineLevel="2" x14ac:dyDescent="0.2">
      <c r="A76" s="39" t="s">
        <v>97</v>
      </c>
      <c r="B76" s="39" t="s">
        <v>156</v>
      </c>
      <c r="C76" s="40" t="s">
        <v>157</v>
      </c>
      <c r="D76" s="37">
        <f t="shared" si="2"/>
        <v>738372.08000000007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-19.48</v>
      </c>
      <c r="L76" s="37">
        <v>405448.98</v>
      </c>
      <c r="M76" s="37">
        <v>0</v>
      </c>
      <c r="N76" s="37">
        <v>0</v>
      </c>
      <c r="O76" s="37">
        <v>333082.8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/>
      <c r="V76" s="37">
        <v>0</v>
      </c>
      <c r="W76" s="37"/>
      <c r="X76" s="37">
        <v>-140.22</v>
      </c>
      <c r="Y76" s="37">
        <v>0</v>
      </c>
      <c r="Z76" s="37">
        <v>0</v>
      </c>
      <c r="AA76" s="37">
        <v>0</v>
      </c>
      <c r="AB76" s="37">
        <v>0</v>
      </c>
      <c r="AC76" s="37">
        <v>0</v>
      </c>
      <c r="AD76" s="37">
        <v>0</v>
      </c>
    </row>
    <row r="77" spans="1:30" s="39" customFormat="1" ht="12.75" hidden="1" outlineLevel="2" x14ac:dyDescent="0.2">
      <c r="A77" s="39" t="s">
        <v>97</v>
      </c>
      <c r="B77" s="39" t="s">
        <v>158</v>
      </c>
      <c r="C77" s="40" t="s">
        <v>159</v>
      </c>
      <c r="D77" s="37">
        <f t="shared" si="2"/>
        <v>14466.94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/>
      <c r="V77" s="37">
        <v>0</v>
      </c>
      <c r="W77" s="37"/>
      <c r="X77" s="37">
        <v>14466.94</v>
      </c>
      <c r="Y77" s="37">
        <v>0</v>
      </c>
      <c r="Z77" s="37">
        <v>0</v>
      </c>
      <c r="AA77" s="37">
        <v>0</v>
      </c>
      <c r="AB77" s="37">
        <v>0</v>
      </c>
      <c r="AC77" s="37">
        <v>0</v>
      </c>
      <c r="AD77" s="37">
        <v>0</v>
      </c>
    </row>
    <row r="78" spans="1:30" s="39" customFormat="1" ht="12.75" hidden="1" outlineLevel="2" x14ac:dyDescent="0.2">
      <c r="A78" s="39" t="s">
        <v>97</v>
      </c>
      <c r="B78" s="39" t="s">
        <v>160</v>
      </c>
      <c r="C78" s="40" t="s">
        <v>161</v>
      </c>
      <c r="D78" s="37">
        <f t="shared" si="2"/>
        <v>295.98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/>
      <c r="V78" s="37">
        <v>0</v>
      </c>
      <c r="W78" s="37"/>
      <c r="X78" s="37">
        <v>0</v>
      </c>
      <c r="Y78" s="37">
        <v>0</v>
      </c>
      <c r="Z78" s="37">
        <v>0</v>
      </c>
      <c r="AA78" s="37">
        <v>0</v>
      </c>
      <c r="AB78" s="37">
        <v>295.98</v>
      </c>
      <c r="AC78" s="37">
        <v>0</v>
      </c>
      <c r="AD78" s="37">
        <v>0</v>
      </c>
    </row>
    <row r="79" spans="1:30" s="39" customFormat="1" ht="12.75" hidden="1" outlineLevel="2" x14ac:dyDescent="0.2">
      <c r="A79" s="39" t="s">
        <v>97</v>
      </c>
      <c r="B79" s="39" t="s">
        <v>162</v>
      </c>
      <c r="C79" s="40" t="s">
        <v>163</v>
      </c>
      <c r="D79" s="37">
        <f t="shared" si="2"/>
        <v>708.08999999999651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37">
        <v>0</v>
      </c>
      <c r="P79" s="37">
        <v>0</v>
      </c>
      <c r="Q79" s="37">
        <v>0</v>
      </c>
      <c r="R79" s="37">
        <v>0</v>
      </c>
      <c r="S79" s="37">
        <v>0</v>
      </c>
      <c r="T79" s="37">
        <v>0</v>
      </c>
      <c r="U79" s="37"/>
      <c r="V79" s="37">
        <v>0</v>
      </c>
      <c r="W79" s="37"/>
      <c r="X79" s="37">
        <v>0</v>
      </c>
      <c r="Y79" s="37">
        <v>0</v>
      </c>
      <c r="Z79" s="37">
        <v>0</v>
      </c>
      <c r="AA79" s="37">
        <v>0</v>
      </c>
      <c r="AB79" s="37">
        <v>0</v>
      </c>
      <c r="AC79" s="37">
        <v>0</v>
      </c>
      <c r="AD79" s="37">
        <v>708.08999999999651</v>
      </c>
    </row>
    <row r="80" spans="1:30" s="39" customFormat="1" ht="12.75" hidden="1" outlineLevel="2" x14ac:dyDescent="0.2">
      <c r="A80" s="39" t="s">
        <v>97</v>
      </c>
      <c r="B80" s="39" t="s">
        <v>164</v>
      </c>
      <c r="C80" s="40" t="s">
        <v>165</v>
      </c>
      <c r="D80" s="37">
        <f t="shared" si="2"/>
        <v>-86030.7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37">
        <v>0</v>
      </c>
      <c r="O80" s="37">
        <v>-88362.46</v>
      </c>
      <c r="P80" s="37">
        <v>0</v>
      </c>
      <c r="Q80" s="37">
        <v>0</v>
      </c>
      <c r="R80" s="37">
        <v>0</v>
      </c>
      <c r="S80" s="37">
        <v>0</v>
      </c>
      <c r="T80" s="37">
        <v>0</v>
      </c>
      <c r="U80" s="37"/>
      <c r="V80" s="37">
        <v>0</v>
      </c>
      <c r="W80" s="37"/>
      <c r="X80" s="37">
        <v>1947.19</v>
      </c>
      <c r="Y80" s="37">
        <v>0</v>
      </c>
      <c r="Z80" s="37">
        <v>0</v>
      </c>
      <c r="AA80" s="37">
        <v>0</v>
      </c>
      <c r="AB80" s="37">
        <v>384.57000000000005</v>
      </c>
      <c r="AC80" s="37">
        <v>0</v>
      </c>
      <c r="AD80" s="37">
        <v>0</v>
      </c>
    </row>
    <row r="81" spans="1:30" s="39" customFormat="1" ht="12.75" hidden="1" outlineLevel="2" x14ac:dyDescent="0.2">
      <c r="A81" s="39" t="s">
        <v>97</v>
      </c>
      <c r="B81" s="39" t="s">
        <v>166</v>
      </c>
      <c r="C81" s="40" t="s">
        <v>167</v>
      </c>
      <c r="D81" s="37">
        <f t="shared" si="2"/>
        <v>-478.56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7">
        <v>0</v>
      </c>
      <c r="P81" s="37">
        <v>0</v>
      </c>
      <c r="Q81" s="37">
        <v>0</v>
      </c>
      <c r="R81" s="37">
        <v>0</v>
      </c>
      <c r="S81" s="37">
        <v>0</v>
      </c>
      <c r="T81" s="37">
        <v>0</v>
      </c>
      <c r="U81" s="37"/>
      <c r="V81" s="37">
        <v>0</v>
      </c>
      <c r="W81" s="37"/>
      <c r="X81" s="37">
        <v>-478.56</v>
      </c>
      <c r="Y81" s="37">
        <v>0</v>
      </c>
      <c r="Z81" s="37">
        <v>0</v>
      </c>
      <c r="AA81" s="37">
        <v>0</v>
      </c>
      <c r="AB81" s="37">
        <v>0</v>
      </c>
      <c r="AC81" s="37">
        <v>0</v>
      </c>
      <c r="AD81" s="37">
        <v>0</v>
      </c>
    </row>
    <row r="82" spans="1:30" s="39" customFormat="1" ht="12.75" hidden="1" outlineLevel="2" x14ac:dyDescent="0.2">
      <c r="A82" s="39" t="s">
        <v>97</v>
      </c>
      <c r="B82" s="39" t="s">
        <v>168</v>
      </c>
      <c r="C82" s="40" t="s">
        <v>169</v>
      </c>
      <c r="D82" s="37">
        <f t="shared" si="2"/>
        <v>-366.45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/>
      <c r="V82" s="37">
        <v>0</v>
      </c>
      <c r="W82" s="37"/>
      <c r="X82" s="37">
        <v>-366.45</v>
      </c>
      <c r="Y82" s="37">
        <v>0</v>
      </c>
      <c r="Z82" s="37">
        <v>0</v>
      </c>
      <c r="AA82" s="37">
        <v>0</v>
      </c>
      <c r="AB82" s="37">
        <v>0</v>
      </c>
      <c r="AC82" s="37">
        <v>0</v>
      </c>
      <c r="AD82" s="37">
        <v>0</v>
      </c>
    </row>
    <row r="83" spans="1:30" s="39" customFormat="1" ht="12.75" hidden="1" outlineLevel="2" x14ac:dyDescent="0.2">
      <c r="A83" s="39" t="s">
        <v>97</v>
      </c>
      <c r="B83" s="39" t="s">
        <v>170</v>
      </c>
      <c r="C83" s="40" t="s">
        <v>171</v>
      </c>
      <c r="D83" s="37">
        <f t="shared" si="2"/>
        <v>-200.66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37">
        <v>0</v>
      </c>
      <c r="P83" s="37">
        <v>0</v>
      </c>
      <c r="Q83" s="37">
        <v>0</v>
      </c>
      <c r="R83" s="37">
        <v>0</v>
      </c>
      <c r="S83" s="37">
        <v>0</v>
      </c>
      <c r="T83" s="37">
        <v>0</v>
      </c>
      <c r="U83" s="37"/>
      <c r="V83" s="37">
        <v>0</v>
      </c>
      <c r="W83" s="37"/>
      <c r="X83" s="37">
        <v>0</v>
      </c>
      <c r="Y83" s="37">
        <v>0</v>
      </c>
      <c r="Z83" s="37">
        <v>-200.66</v>
      </c>
      <c r="AA83" s="37">
        <v>0</v>
      </c>
      <c r="AB83" s="37">
        <v>0</v>
      </c>
      <c r="AC83" s="37">
        <v>0</v>
      </c>
      <c r="AD83" s="37">
        <v>0</v>
      </c>
    </row>
    <row r="84" spans="1:30" s="39" customFormat="1" ht="12.75" hidden="1" outlineLevel="2" x14ac:dyDescent="0.2">
      <c r="A84" s="39" t="s">
        <v>97</v>
      </c>
      <c r="B84" s="39" t="s">
        <v>172</v>
      </c>
      <c r="C84" s="40" t="s">
        <v>173</v>
      </c>
      <c r="D84" s="37">
        <f t="shared" si="2"/>
        <v>3516.76</v>
      </c>
      <c r="E84" s="37">
        <v>0</v>
      </c>
      <c r="F84" s="37">
        <v>0</v>
      </c>
      <c r="G84" s="37">
        <v>0</v>
      </c>
      <c r="H84" s="37">
        <v>3516.76</v>
      </c>
      <c r="I84" s="37">
        <v>0</v>
      </c>
      <c r="J84" s="37">
        <v>0</v>
      </c>
      <c r="K84" s="37">
        <v>0</v>
      </c>
      <c r="L84" s="37">
        <v>0</v>
      </c>
      <c r="M84" s="37">
        <v>0</v>
      </c>
      <c r="N84" s="37">
        <v>0</v>
      </c>
      <c r="O84" s="37">
        <v>0</v>
      </c>
      <c r="P84" s="37">
        <v>0</v>
      </c>
      <c r="Q84" s="37">
        <v>0</v>
      </c>
      <c r="R84" s="37">
        <v>0</v>
      </c>
      <c r="S84" s="37">
        <v>0</v>
      </c>
      <c r="T84" s="37">
        <v>0</v>
      </c>
      <c r="U84" s="37"/>
      <c r="V84" s="37">
        <v>0</v>
      </c>
      <c r="W84" s="37"/>
      <c r="X84" s="37">
        <v>0</v>
      </c>
      <c r="Y84" s="37">
        <v>0</v>
      </c>
      <c r="Z84" s="37">
        <v>0</v>
      </c>
      <c r="AA84" s="37">
        <v>0</v>
      </c>
      <c r="AB84" s="37">
        <v>0</v>
      </c>
      <c r="AC84" s="37">
        <v>0</v>
      </c>
      <c r="AD84" s="37">
        <v>0</v>
      </c>
    </row>
    <row r="85" spans="1:30" s="39" customFormat="1" ht="12.75" hidden="1" outlineLevel="2" x14ac:dyDescent="0.2">
      <c r="A85" s="39" t="s">
        <v>97</v>
      </c>
      <c r="B85" s="39" t="s">
        <v>174</v>
      </c>
      <c r="C85" s="40" t="s">
        <v>175</v>
      </c>
      <c r="D85" s="37">
        <f t="shared" si="2"/>
        <v>78.94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v>0</v>
      </c>
      <c r="N85" s="37">
        <v>0</v>
      </c>
      <c r="O85" s="37">
        <v>0</v>
      </c>
      <c r="P85" s="37">
        <v>0</v>
      </c>
      <c r="Q85" s="37">
        <v>0</v>
      </c>
      <c r="R85" s="37">
        <v>0</v>
      </c>
      <c r="S85" s="37">
        <v>0</v>
      </c>
      <c r="T85" s="37">
        <v>0</v>
      </c>
      <c r="U85" s="37"/>
      <c r="V85" s="37">
        <v>78.94</v>
      </c>
      <c r="W85" s="37"/>
      <c r="X85" s="37">
        <v>0</v>
      </c>
      <c r="Y85" s="37">
        <v>0</v>
      </c>
      <c r="Z85" s="37">
        <v>0</v>
      </c>
      <c r="AA85" s="37">
        <v>0</v>
      </c>
      <c r="AB85" s="37">
        <v>0</v>
      </c>
      <c r="AC85" s="37">
        <v>0</v>
      </c>
      <c r="AD85" s="37">
        <v>0</v>
      </c>
    </row>
    <row r="86" spans="1:30" s="39" customFormat="1" ht="12.75" hidden="1" outlineLevel="2" x14ac:dyDescent="0.2">
      <c r="A86" s="39" t="s">
        <v>97</v>
      </c>
      <c r="B86" s="39" t="s">
        <v>176</v>
      </c>
      <c r="C86" s="40" t="s">
        <v>177</v>
      </c>
      <c r="D86" s="37">
        <f t="shared" si="2"/>
        <v>775.67000000000007</v>
      </c>
      <c r="E86" s="37">
        <v>0</v>
      </c>
      <c r="F86" s="37">
        <v>0</v>
      </c>
      <c r="G86" s="37">
        <v>775.67000000000007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37">
        <v>0</v>
      </c>
      <c r="N86" s="37">
        <v>0</v>
      </c>
      <c r="O86" s="37">
        <v>0</v>
      </c>
      <c r="P86" s="37">
        <v>0</v>
      </c>
      <c r="Q86" s="37">
        <v>0</v>
      </c>
      <c r="R86" s="37">
        <v>0</v>
      </c>
      <c r="S86" s="37">
        <v>0</v>
      </c>
      <c r="T86" s="37">
        <v>0</v>
      </c>
      <c r="U86" s="37"/>
      <c r="V86" s="37">
        <v>0</v>
      </c>
      <c r="W86" s="37"/>
      <c r="X86" s="37">
        <v>0</v>
      </c>
      <c r="Y86" s="37">
        <v>0</v>
      </c>
      <c r="Z86" s="37">
        <v>0</v>
      </c>
      <c r="AA86" s="37">
        <v>0</v>
      </c>
      <c r="AB86" s="37">
        <v>0</v>
      </c>
      <c r="AC86" s="37">
        <v>0</v>
      </c>
      <c r="AD86" s="37">
        <v>0</v>
      </c>
    </row>
    <row r="87" spans="1:30" s="39" customFormat="1" ht="12.75" hidden="1" outlineLevel="2" x14ac:dyDescent="0.2">
      <c r="A87" s="39" t="s">
        <v>97</v>
      </c>
      <c r="B87" s="39" t="s">
        <v>178</v>
      </c>
      <c r="C87" s="40" t="s">
        <v>179</v>
      </c>
      <c r="D87" s="37">
        <f t="shared" si="2"/>
        <v>14046.65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37">
        <v>0</v>
      </c>
      <c r="O87" s="37">
        <v>0</v>
      </c>
      <c r="P87" s="37">
        <v>0</v>
      </c>
      <c r="Q87" s="37">
        <v>0</v>
      </c>
      <c r="R87" s="37">
        <v>0</v>
      </c>
      <c r="S87" s="37">
        <v>0</v>
      </c>
      <c r="T87" s="37">
        <v>0</v>
      </c>
      <c r="U87" s="37"/>
      <c r="V87" s="37">
        <v>0</v>
      </c>
      <c r="W87" s="37"/>
      <c r="X87" s="37">
        <v>0</v>
      </c>
      <c r="Y87" s="37">
        <v>14046.65</v>
      </c>
      <c r="Z87" s="37">
        <v>0</v>
      </c>
      <c r="AA87" s="37">
        <v>0</v>
      </c>
      <c r="AB87" s="37">
        <v>0</v>
      </c>
      <c r="AC87" s="37">
        <v>0</v>
      </c>
      <c r="AD87" s="37">
        <v>0</v>
      </c>
    </row>
    <row r="88" spans="1:30" s="39" customFormat="1" ht="12.75" hidden="1" outlineLevel="2" x14ac:dyDescent="0.2">
      <c r="A88" s="39" t="s">
        <v>97</v>
      </c>
      <c r="B88" s="39" t="s">
        <v>180</v>
      </c>
      <c r="C88" s="40" t="s">
        <v>181</v>
      </c>
      <c r="D88" s="37">
        <f t="shared" si="2"/>
        <v>36681.450000000004</v>
      </c>
      <c r="E88" s="37">
        <v>0</v>
      </c>
      <c r="F88" s="37">
        <v>0</v>
      </c>
      <c r="G88" s="37">
        <v>36681.450000000004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v>0</v>
      </c>
      <c r="N88" s="37">
        <v>0</v>
      </c>
      <c r="O88" s="37">
        <v>0</v>
      </c>
      <c r="P88" s="37">
        <v>0</v>
      </c>
      <c r="Q88" s="37">
        <v>0</v>
      </c>
      <c r="R88" s="37">
        <v>0</v>
      </c>
      <c r="S88" s="37">
        <v>0</v>
      </c>
      <c r="T88" s="37">
        <v>0</v>
      </c>
      <c r="U88" s="37"/>
      <c r="V88" s="37">
        <v>0</v>
      </c>
      <c r="W88" s="37"/>
      <c r="X88" s="37">
        <v>0</v>
      </c>
      <c r="Y88" s="37">
        <v>0</v>
      </c>
      <c r="Z88" s="37">
        <v>0</v>
      </c>
      <c r="AA88" s="37">
        <v>0</v>
      </c>
      <c r="AB88" s="37">
        <v>0</v>
      </c>
      <c r="AC88" s="37">
        <v>0</v>
      </c>
      <c r="AD88" s="37">
        <v>0</v>
      </c>
    </row>
    <row r="89" spans="1:30" s="39" customFormat="1" ht="12.75" hidden="1" outlineLevel="2" x14ac:dyDescent="0.2">
      <c r="A89" s="39" t="s">
        <v>97</v>
      </c>
      <c r="B89" s="39" t="s">
        <v>182</v>
      </c>
      <c r="C89" s="40" t="s">
        <v>183</v>
      </c>
      <c r="D89" s="37">
        <f t="shared" si="2"/>
        <v>367983.35999999999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349934.39</v>
      </c>
      <c r="N89" s="37">
        <v>0</v>
      </c>
      <c r="O89" s="37">
        <v>0</v>
      </c>
      <c r="P89" s="37">
        <v>0</v>
      </c>
      <c r="Q89" s="37">
        <v>0</v>
      </c>
      <c r="R89" s="37">
        <v>0</v>
      </c>
      <c r="S89" s="37">
        <v>0</v>
      </c>
      <c r="T89" s="37">
        <v>0</v>
      </c>
      <c r="U89" s="37"/>
      <c r="V89" s="37">
        <v>0</v>
      </c>
      <c r="W89" s="37"/>
      <c r="X89" s="37">
        <v>0</v>
      </c>
      <c r="Y89" s="37">
        <v>0</v>
      </c>
      <c r="Z89" s="37">
        <v>0</v>
      </c>
      <c r="AA89" s="37">
        <v>0</v>
      </c>
      <c r="AB89" s="37">
        <v>18048.97</v>
      </c>
      <c r="AC89" s="37">
        <v>0</v>
      </c>
      <c r="AD89" s="37">
        <v>0</v>
      </c>
    </row>
    <row r="90" spans="1:30" s="39" customFormat="1" ht="12.75" hidden="1" outlineLevel="2" x14ac:dyDescent="0.2">
      <c r="A90" s="39" t="s">
        <v>97</v>
      </c>
      <c r="B90" s="39" t="s">
        <v>184</v>
      </c>
      <c r="C90" s="40" t="s">
        <v>185</v>
      </c>
      <c r="D90" s="37">
        <f t="shared" si="2"/>
        <v>-11.81</v>
      </c>
      <c r="E90" s="37">
        <v>0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37">
        <v>0</v>
      </c>
      <c r="N90" s="37">
        <v>0</v>
      </c>
      <c r="O90" s="37">
        <v>0</v>
      </c>
      <c r="P90" s="37">
        <v>0</v>
      </c>
      <c r="Q90" s="37">
        <v>0</v>
      </c>
      <c r="R90" s="37">
        <v>0</v>
      </c>
      <c r="S90" s="37">
        <v>-10.82</v>
      </c>
      <c r="T90" s="37">
        <v>0</v>
      </c>
      <c r="U90" s="37"/>
      <c r="V90" s="37">
        <v>0</v>
      </c>
      <c r="W90" s="37"/>
      <c r="X90" s="37">
        <v>-0.99</v>
      </c>
      <c r="Y90" s="37">
        <v>0</v>
      </c>
      <c r="Z90" s="37">
        <v>0</v>
      </c>
      <c r="AA90" s="37">
        <v>0</v>
      </c>
      <c r="AB90" s="37">
        <v>0</v>
      </c>
      <c r="AC90" s="37">
        <v>0</v>
      </c>
      <c r="AD90" s="37">
        <v>0</v>
      </c>
    </row>
    <row r="91" spans="1:30" s="39" customFormat="1" ht="12.75" hidden="1" outlineLevel="2" x14ac:dyDescent="0.2">
      <c r="A91" s="39" t="s">
        <v>97</v>
      </c>
      <c r="B91" s="39" t="s">
        <v>186</v>
      </c>
      <c r="C91" s="40" t="s">
        <v>187</v>
      </c>
      <c r="D91" s="37">
        <f t="shared" si="2"/>
        <v>2314.84</v>
      </c>
      <c r="E91" s="37">
        <v>0</v>
      </c>
      <c r="F91" s="37">
        <v>0</v>
      </c>
      <c r="G91" s="37">
        <v>0</v>
      </c>
      <c r="H91" s="37">
        <v>2314.84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37">
        <v>0</v>
      </c>
      <c r="O91" s="37">
        <v>0</v>
      </c>
      <c r="P91" s="37">
        <v>0</v>
      </c>
      <c r="Q91" s="37">
        <v>0</v>
      </c>
      <c r="R91" s="37">
        <v>0</v>
      </c>
      <c r="S91" s="37">
        <v>0</v>
      </c>
      <c r="T91" s="37">
        <v>0</v>
      </c>
      <c r="U91" s="37"/>
      <c r="V91" s="37">
        <v>0</v>
      </c>
      <c r="W91" s="37"/>
      <c r="X91" s="37">
        <v>0</v>
      </c>
      <c r="Y91" s="37">
        <v>0</v>
      </c>
      <c r="Z91" s="37">
        <v>0</v>
      </c>
      <c r="AA91" s="37">
        <v>0</v>
      </c>
      <c r="AB91" s="37">
        <v>0</v>
      </c>
      <c r="AC91" s="37">
        <v>0</v>
      </c>
      <c r="AD91" s="37">
        <v>0</v>
      </c>
    </row>
    <row r="92" spans="1:30" s="39" customFormat="1" ht="12.75" hidden="1" outlineLevel="2" x14ac:dyDescent="0.2">
      <c r="A92" s="39" t="s">
        <v>97</v>
      </c>
      <c r="B92" s="39" t="s">
        <v>188</v>
      </c>
      <c r="C92" s="40" t="s">
        <v>189</v>
      </c>
      <c r="D92" s="37">
        <f t="shared" si="2"/>
        <v>5232.37</v>
      </c>
      <c r="E92" s="37">
        <v>0</v>
      </c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  <c r="L92" s="37">
        <v>0</v>
      </c>
      <c r="M92" s="37">
        <v>0</v>
      </c>
      <c r="N92" s="37">
        <v>0</v>
      </c>
      <c r="O92" s="37">
        <v>0</v>
      </c>
      <c r="P92" s="37">
        <v>0</v>
      </c>
      <c r="Q92" s="37">
        <v>0</v>
      </c>
      <c r="R92" s="37">
        <v>0</v>
      </c>
      <c r="S92" s="37">
        <v>0</v>
      </c>
      <c r="T92" s="37">
        <v>0</v>
      </c>
      <c r="U92" s="37"/>
      <c r="V92" s="37">
        <v>0</v>
      </c>
      <c r="W92" s="37"/>
      <c r="X92" s="37">
        <v>5232.37</v>
      </c>
      <c r="Y92" s="37">
        <v>0</v>
      </c>
      <c r="Z92" s="37">
        <v>0</v>
      </c>
      <c r="AA92" s="37">
        <v>0</v>
      </c>
      <c r="AB92" s="37">
        <v>0</v>
      </c>
      <c r="AC92" s="37">
        <v>0</v>
      </c>
      <c r="AD92" s="37">
        <v>0</v>
      </c>
    </row>
    <row r="93" spans="1:30" s="39" customFormat="1" ht="12.75" hidden="1" outlineLevel="2" x14ac:dyDescent="0.2">
      <c r="A93" s="39" t="s">
        <v>97</v>
      </c>
      <c r="B93" s="39" t="s">
        <v>190</v>
      </c>
      <c r="C93" s="40" t="s">
        <v>191</v>
      </c>
      <c r="D93" s="37">
        <f t="shared" si="2"/>
        <v>291861.56</v>
      </c>
      <c r="E93" s="37">
        <v>0</v>
      </c>
      <c r="F93" s="37">
        <v>24215.680000000004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7">
        <v>0</v>
      </c>
      <c r="R93" s="37">
        <v>0</v>
      </c>
      <c r="S93" s="37">
        <v>0</v>
      </c>
      <c r="T93" s="37">
        <v>0</v>
      </c>
      <c r="U93" s="37"/>
      <c r="V93" s="37">
        <v>0</v>
      </c>
      <c r="W93" s="37"/>
      <c r="X93" s="37">
        <v>0</v>
      </c>
      <c r="Y93" s="37">
        <v>0</v>
      </c>
      <c r="Z93" s="37">
        <v>0</v>
      </c>
      <c r="AA93" s="37">
        <v>0</v>
      </c>
      <c r="AB93" s="37">
        <v>267645.88</v>
      </c>
      <c r="AC93" s="37">
        <v>0</v>
      </c>
      <c r="AD93" s="37">
        <v>0</v>
      </c>
    </row>
    <row r="94" spans="1:30" s="39" customFormat="1" ht="12.75" hidden="1" outlineLevel="2" x14ac:dyDescent="0.2">
      <c r="A94" s="39" t="s">
        <v>97</v>
      </c>
      <c r="B94" s="39" t="s">
        <v>192</v>
      </c>
      <c r="C94" s="40" t="s">
        <v>193</v>
      </c>
      <c r="D94" s="37">
        <f t="shared" si="2"/>
        <v>658.18</v>
      </c>
      <c r="E94" s="37">
        <v>0</v>
      </c>
      <c r="F94" s="37">
        <v>0</v>
      </c>
      <c r="G94" s="37">
        <v>0</v>
      </c>
      <c r="H94" s="37">
        <v>0</v>
      </c>
      <c r="I94" s="37">
        <v>658.18</v>
      </c>
      <c r="J94" s="37">
        <v>0</v>
      </c>
      <c r="K94" s="37">
        <v>0</v>
      </c>
      <c r="L94" s="37">
        <v>0</v>
      </c>
      <c r="M94" s="37">
        <v>0</v>
      </c>
      <c r="N94" s="37">
        <v>0</v>
      </c>
      <c r="O94" s="37">
        <v>0</v>
      </c>
      <c r="P94" s="37">
        <v>0</v>
      </c>
      <c r="Q94" s="37">
        <v>0</v>
      </c>
      <c r="R94" s="37">
        <v>0</v>
      </c>
      <c r="S94" s="37">
        <v>0</v>
      </c>
      <c r="T94" s="37">
        <v>0</v>
      </c>
      <c r="U94" s="37"/>
      <c r="V94" s="37">
        <v>0</v>
      </c>
      <c r="W94" s="37"/>
      <c r="X94" s="37">
        <v>0</v>
      </c>
      <c r="Y94" s="37">
        <v>0</v>
      </c>
      <c r="Z94" s="37">
        <v>0</v>
      </c>
      <c r="AA94" s="37">
        <v>0</v>
      </c>
      <c r="AB94" s="37">
        <v>0</v>
      </c>
      <c r="AC94" s="37">
        <v>0</v>
      </c>
      <c r="AD94" s="37">
        <v>0</v>
      </c>
    </row>
    <row r="95" spans="1:30" s="39" customFormat="1" ht="12.75" hidden="1" outlineLevel="2" x14ac:dyDescent="0.2">
      <c r="A95" s="39" t="s">
        <v>97</v>
      </c>
      <c r="B95" s="39" t="s">
        <v>194</v>
      </c>
      <c r="C95" s="40" t="s">
        <v>195</v>
      </c>
      <c r="D95" s="37">
        <f t="shared" si="2"/>
        <v>2645.1699999999996</v>
      </c>
      <c r="E95" s="37">
        <v>0</v>
      </c>
      <c r="F95" s="37">
        <v>0</v>
      </c>
      <c r="G95" s="37">
        <v>0</v>
      </c>
      <c r="H95" s="37">
        <v>0</v>
      </c>
      <c r="I95" s="37">
        <v>2645.1699999999996</v>
      </c>
      <c r="J95" s="37">
        <v>0</v>
      </c>
      <c r="K95" s="37">
        <v>0</v>
      </c>
      <c r="L95" s="37">
        <v>0</v>
      </c>
      <c r="M95" s="37">
        <v>0</v>
      </c>
      <c r="N95" s="37">
        <v>0</v>
      </c>
      <c r="O95" s="37">
        <v>0</v>
      </c>
      <c r="P95" s="37">
        <v>0</v>
      </c>
      <c r="Q95" s="37">
        <v>0</v>
      </c>
      <c r="R95" s="37">
        <v>0</v>
      </c>
      <c r="S95" s="37">
        <v>0</v>
      </c>
      <c r="T95" s="37">
        <v>0</v>
      </c>
      <c r="U95" s="37"/>
      <c r="V95" s="37">
        <v>0</v>
      </c>
      <c r="W95" s="37"/>
      <c r="X95" s="37">
        <v>0</v>
      </c>
      <c r="Y95" s="37">
        <v>0</v>
      </c>
      <c r="Z95" s="37">
        <v>0</v>
      </c>
      <c r="AA95" s="37">
        <v>0</v>
      </c>
      <c r="AB95" s="37">
        <v>0</v>
      </c>
      <c r="AC95" s="37">
        <v>0</v>
      </c>
      <c r="AD95" s="37">
        <v>0</v>
      </c>
    </row>
    <row r="96" spans="1:30" s="39" customFormat="1" ht="12.75" hidden="1" outlineLevel="2" x14ac:dyDescent="0.2">
      <c r="A96" s="39" t="s">
        <v>97</v>
      </c>
      <c r="B96" s="39" t="s">
        <v>196</v>
      </c>
      <c r="C96" s="40" t="s">
        <v>197</v>
      </c>
      <c r="D96" s="37">
        <f t="shared" si="2"/>
        <v>66071.13</v>
      </c>
      <c r="E96" s="37">
        <v>0</v>
      </c>
      <c r="F96" s="37">
        <v>0</v>
      </c>
      <c r="G96" s="37">
        <v>0</v>
      </c>
      <c r="H96" s="37">
        <v>66071.13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7">
        <v>0</v>
      </c>
      <c r="O96" s="37">
        <v>0</v>
      </c>
      <c r="P96" s="37">
        <v>0</v>
      </c>
      <c r="Q96" s="37">
        <v>0</v>
      </c>
      <c r="R96" s="37">
        <v>0</v>
      </c>
      <c r="S96" s="37">
        <v>0</v>
      </c>
      <c r="T96" s="37">
        <v>0</v>
      </c>
      <c r="U96" s="37"/>
      <c r="V96" s="37">
        <v>0</v>
      </c>
      <c r="W96" s="37"/>
      <c r="X96" s="37">
        <v>0</v>
      </c>
      <c r="Y96" s="37">
        <v>0</v>
      </c>
      <c r="Z96" s="37">
        <v>0</v>
      </c>
      <c r="AA96" s="37">
        <v>0</v>
      </c>
      <c r="AB96" s="37">
        <v>0</v>
      </c>
      <c r="AC96" s="37">
        <v>0</v>
      </c>
      <c r="AD96" s="37">
        <v>0</v>
      </c>
    </row>
    <row r="97" spans="1:30" s="39" customFormat="1" ht="12.75" hidden="1" outlineLevel="2" x14ac:dyDescent="0.2">
      <c r="A97" s="39" t="s">
        <v>97</v>
      </c>
      <c r="B97" s="39" t="s">
        <v>198</v>
      </c>
      <c r="C97" s="40" t="s">
        <v>199</v>
      </c>
      <c r="D97" s="37">
        <f t="shared" si="2"/>
        <v>14350.96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37">
        <v>0</v>
      </c>
      <c r="N97" s="37">
        <v>0</v>
      </c>
      <c r="O97" s="37">
        <v>0</v>
      </c>
      <c r="P97" s="37">
        <v>0</v>
      </c>
      <c r="Q97" s="37">
        <v>0</v>
      </c>
      <c r="R97" s="37">
        <v>0</v>
      </c>
      <c r="S97" s="37">
        <v>0</v>
      </c>
      <c r="T97" s="37">
        <v>0</v>
      </c>
      <c r="U97" s="37"/>
      <c r="V97" s="37">
        <v>0</v>
      </c>
      <c r="W97" s="37"/>
      <c r="X97" s="37">
        <v>0</v>
      </c>
      <c r="Y97" s="37">
        <v>14350.96</v>
      </c>
      <c r="Z97" s="37">
        <v>0</v>
      </c>
      <c r="AA97" s="37">
        <v>0</v>
      </c>
      <c r="AB97" s="37">
        <v>0</v>
      </c>
      <c r="AC97" s="37">
        <v>0</v>
      </c>
      <c r="AD97" s="37">
        <v>0</v>
      </c>
    </row>
    <row r="98" spans="1:30" s="39" customFormat="1" ht="12.75" hidden="1" outlineLevel="2" x14ac:dyDescent="0.2">
      <c r="A98" s="39" t="s">
        <v>97</v>
      </c>
      <c r="B98" s="39" t="s">
        <v>200</v>
      </c>
      <c r="C98" s="40" t="s">
        <v>201</v>
      </c>
      <c r="D98" s="37">
        <f t="shared" si="2"/>
        <v>1353.5500000000002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7">
        <v>0</v>
      </c>
      <c r="M98" s="37">
        <v>0</v>
      </c>
      <c r="N98" s="37">
        <v>0</v>
      </c>
      <c r="O98" s="37">
        <v>0</v>
      </c>
      <c r="P98" s="37">
        <v>0</v>
      </c>
      <c r="Q98" s="37">
        <v>0</v>
      </c>
      <c r="R98" s="37">
        <v>0</v>
      </c>
      <c r="S98" s="37">
        <v>0</v>
      </c>
      <c r="T98" s="37">
        <v>0</v>
      </c>
      <c r="U98" s="37"/>
      <c r="V98" s="37">
        <v>0</v>
      </c>
      <c r="W98" s="37"/>
      <c r="X98" s="37">
        <v>1353.5500000000002</v>
      </c>
      <c r="Y98" s="37">
        <v>0</v>
      </c>
      <c r="Z98" s="37">
        <v>0</v>
      </c>
      <c r="AA98" s="37">
        <v>0</v>
      </c>
      <c r="AB98" s="37">
        <v>0</v>
      </c>
      <c r="AC98" s="37">
        <v>0</v>
      </c>
      <c r="AD98" s="37">
        <v>0</v>
      </c>
    </row>
    <row r="99" spans="1:30" s="39" customFormat="1" ht="12.75" hidden="1" outlineLevel="2" x14ac:dyDescent="0.2">
      <c r="A99" s="39" t="s">
        <v>97</v>
      </c>
      <c r="B99" s="39" t="s">
        <v>202</v>
      </c>
      <c r="C99" s="40" t="s">
        <v>203</v>
      </c>
      <c r="D99" s="37">
        <f t="shared" si="2"/>
        <v>4881.5499999999993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188.73</v>
      </c>
      <c r="K99" s="37">
        <v>0</v>
      </c>
      <c r="L99" s="37">
        <v>4564.68</v>
      </c>
      <c r="M99" s="37">
        <v>0</v>
      </c>
      <c r="N99" s="37">
        <v>0</v>
      </c>
      <c r="O99" s="37">
        <v>0.32</v>
      </c>
      <c r="P99" s="37">
        <v>0</v>
      </c>
      <c r="Q99" s="37">
        <v>0</v>
      </c>
      <c r="R99" s="37">
        <v>0</v>
      </c>
      <c r="S99" s="37">
        <v>0</v>
      </c>
      <c r="T99" s="37">
        <v>0</v>
      </c>
      <c r="U99" s="37"/>
      <c r="V99" s="37">
        <v>0</v>
      </c>
      <c r="W99" s="37">
        <v>127.82</v>
      </c>
      <c r="X99" s="37">
        <v>0</v>
      </c>
      <c r="Y99" s="37">
        <v>0</v>
      </c>
      <c r="Z99" s="37">
        <v>0</v>
      </c>
      <c r="AA99" s="37">
        <v>0</v>
      </c>
      <c r="AB99" s="37">
        <v>0</v>
      </c>
      <c r="AC99" s="37">
        <v>0</v>
      </c>
      <c r="AD99" s="37">
        <v>0</v>
      </c>
    </row>
    <row r="100" spans="1:30" s="39" customFormat="1" ht="12.75" hidden="1" outlineLevel="2" x14ac:dyDescent="0.2">
      <c r="A100" s="39" t="s">
        <v>97</v>
      </c>
      <c r="B100" s="39" t="s">
        <v>204</v>
      </c>
      <c r="C100" s="40" t="s">
        <v>205</v>
      </c>
      <c r="D100" s="37">
        <f t="shared" si="2"/>
        <v>-163.18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7">
        <v>0</v>
      </c>
      <c r="O100" s="37">
        <v>-163.18</v>
      </c>
      <c r="P100" s="37">
        <v>0</v>
      </c>
      <c r="Q100" s="37">
        <v>0</v>
      </c>
      <c r="R100" s="37">
        <v>0</v>
      </c>
      <c r="S100" s="37">
        <v>0</v>
      </c>
      <c r="T100" s="37">
        <v>0</v>
      </c>
      <c r="U100" s="37"/>
      <c r="V100" s="37">
        <v>0</v>
      </c>
      <c r="W100" s="37"/>
      <c r="X100" s="37">
        <v>0</v>
      </c>
      <c r="Y100" s="37">
        <v>0</v>
      </c>
      <c r="Z100" s="37">
        <v>0</v>
      </c>
      <c r="AA100" s="37">
        <v>0</v>
      </c>
      <c r="AB100" s="37">
        <v>0</v>
      </c>
      <c r="AC100" s="37">
        <v>0</v>
      </c>
      <c r="AD100" s="37">
        <v>0</v>
      </c>
    </row>
    <row r="101" spans="1:30" s="39" customFormat="1" ht="12.75" hidden="1" outlineLevel="2" x14ac:dyDescent="0.2">
      <c r="A101" s="39" t="s">
        <v>97</v>
      </c>
      <c r="B101" s="39" t="s">
        <v>206</v>
      </c>
      <c r="C101" s="40" t="s">
        <v>207</v>
      </c>
      <c r="D101" s="37">
        <f t="shared" si="2"/>
        <v>9172.61</v>
      </c>
      <c r="E101" s="37">
        <v>23.05</v>
      </c>
      <c r="F101" s="37">
        <v>425.69</v>
      </c>
      <c r="G101" s="37">
        <v>74.64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202.92</v>
      </c>
      <c r="N101" s="37">
        <v>0</v>
      </c>
      <c r="O101" s="37">
        <v>0</v>
      </c>
      <c r="P101" s="37">
        <v>0</v>
      </c>
      <c r="Q101" s="37">
        <v>0</v>
      </c>
      <c r="R101" s="37">
        <v>0</v>
      </c>
      <c r="S101" s="37">
        <v>0</v>
      </c>
      <c r="T101" s="37">
        <v>0</v>
      </c>
      <c r="U101" s="37"/>
      <c r="V101" s="37">
        <v>0</v>
      </c>
      <c r="W101" s="37"/>
      <c r="X101" s="37">
        <v>41.809999999999995</v>
      </c>
      <c r="Y101" s="37">
        <v>95.740000000000009</v>
      </c>
      <c r="Z101" s="37">
        <v>0</v>
      </c>
      <c r="AA101" s="37">
        <v>193.88000000000002</v>
      </c>
      <c r="AB101" s="37">
        <v>8114.88</v>
      </c>
      <c r="AC101" s="37">
        <v>0</v>
      </c>
      <c r="AD101" s="37">
        <v>0</v>
      </c>
    </row>
    <row r="102" spans="1:30" s="39" customFormat="1" ht="12.75" hidden="1" outlineLevel="2" x14ac:dyDescent="0.2">
      <c r="A102" s="39" t="s">
        <v>97</v>
      </c>
      <c r="B102" s="39" t="s">
        <v>208</v>
      </c>
      <c r="C102" s="40" t="s">
        <v>205</v>
      </c>
      <c r="D102" s="37">
        <f t="shared" si="2"/>
        <v>78149.64</v>
      </c>
      <c r="E102" s="37">
        <v>0</v>
      </c>
      <c r="F102" s="37">
        <v>0</v>
      </c>
      <c r="G102" s="37">
        <v>0</v>
      </c>
      <c r="H102" s="37">
        <v>156.46</v>
      </c>
      <c r="I102" s="37">
        <v>86.29</v>
      </c>
      <c r="J102" s="37">
        <v>6.8500000000000005</v>
      </c>
      <c r="K102" s="37">
        <v>45997.45</v>
      </c>
      <c r="L102" s="37">
        <v>0</v>
      </c>
      <c r="M102" s="37">
        <v>0</v>
      </c>
      <c r="N102" s="37">
        <v>1682.1999999999998</v>
      </c>
      <c r="O102" s="37">
        <v>0</v>
      </c>
      <c r="P102" s="37">
        <v>676.66000000000008</v>
      </c>
      <c r="Q102" s="37">
        <v>644.04</v>
      </c>
      <c r="R102" s="37">
        <v>0</v>
      </c>
      <c r="S102" s="37">
        <v>5261.37</v>
      </c>
      <c r="T102" s="37">
        <v>8288.7800000000007</v>
      </c>
      <c r="U102" s="37">
        <v>348.81</v>
      </c>
      <c r="V102" s="37">
        <v>2465.4</v>
      </c>
      <c r="W102" s="37">
        <v>4088.0899999999992</v>
      </c>
      <c r="X102" s="37">
        <v>3581.55</v>
      </c>
      <c r="Y102" s="37">
        <v>0</v>
      </c>
      <c r="Z102" s="37">
        <v>4865.6899999999987</v>
      </c>
      <c r="AA102" s="37">
        <v>0</v>
      </c>
      <c r="AB102" s="37">
        <v>0</v>
      </c>
      <c r="AC102" s="37">
        <v>0</v>
      </c>
      <c r="AD102" s="37">
        <v>0</v>
      </c>
    </row>
    <row r="103" spans="1:30" s="39" customFormat="1" ht="12.75" hidden="1" outlineLevel="2" x14ac:dyDescent="0.2">
      <c r="A103" s="39" t="s">
        <v>97</v>
      </c>
      <c r="B103" s="39" t="s">
        <v>209</v>
      </c>
      <c r="C103" s="40" t="s">
        <v>210</v>
      </c>
      <c r="D103" s="37">
        <f t="shared" si="2"/>
        <v>9791.0799999999981</v>
      </c>
      <c r="E103" s="37">
        <v>0</v>
      </c>
      <c r="F103" s="37">
        <v>0</v>
      </c>
      <c r="G103" s="37">
        <v>0</v>
      </c>
      <c r="H103" s="37">
        <v>0</v>
      </c>
      <c r="I103" s="37">
        <v>0</v>
      </c>
      <c r="J103" s="37">
        <v>0</v>
      </c>
      <c r="K103" s="37">
        <v>0</v>
      </c>
      <c r="L103" s="37">
        <v>0</v>
      </c>
      <c r="M103" s="37">
        <v>0</v>
      </c>
      <c r="N103" s="37">
        <v>1483.85</v>
      </c>
      <c r="O103" s="37">
        <v>5615.0499999999993</v>
      </c>
      <c r="P103" s="37">
        <v>576.17000000000007</v>
      </c>
      <c r="Q103" s="37">
        <v>0</v>
      </c>
      <c r="R103" s="37">
        <v>0</v>
      </c>
      <c r="S103" s="37">
        <v>0</v>
      </c>
      <c r="T103" s="37">
        <v>0</v>
      </c>
      <c r="U103" s="37">
        <v>307.69</v>
      </c>
      <c r="V103" s="37">
        <v>0</v>
      </c>
      <c r="W103" s="37">
        <v>1808.3199999999997</v>
      </c>
      <c r="X103" s="37">
        <v>0</v>
      </c>
      <c r="Y103" s="37">
        <v>0</v>
      </c>
      <c r="Z103" s="37">
        <v>0</v>
      </c>
      <c r="AA103" s="37">
        <v>0</v>
      </c>
      <c r="AB103" s="37">
        <v>0</v>
      </c>
      <c r="AC103" s="37">
        <v>0</v>
      </c>
      <c r="AD103" s="37">
        <v>0</v>
      </c>
    </row>
    <row r="104" spans="1:30" s="39" customFormat="1" ht="12.75" hidden="1" outlineLevel="2" x14ac:dyDescent="0.2">
      <c r="A104" s="39" t="s">
        <v>97</v>
      </c>
      <c r="B104" s="39" t="s">
        <v>211</v>
      </c>
      <c r="C104" s="40" t="s">
        <v>212</v>
      </c>
      <c r="D104" s="37">
        <f t="shared" si="2"/>
        <v>40128.71</v>
      </c>
      <c r="E104" s="37">
        <v>0</v>
      </c>
      <c r="F104" s="37">
        <v>0</v>
      </c>
      <c r="G104" s="37">
        <v>0</v>
      </c>
      <c r="H104" s="37">
        <v>0</v>
      </c>
      <c r="I104" s="37">
        <v>509.86</v>
      </c>
      <c r="J104" s="37">
        <v>0</v>
      </c>
      <c r="K104" s="37">
        <v>0</v>
      </c>
      <c r="L104" s="37">
        <v>0</v>
      </c>
      <c r="M104" s="37">
        <v>0</v>
      </c>
      <c r="N104" s="37">
        <v>0</v>
      </c>
      <c r="O104" s="37">
        <v>0</v>
      </c>
      <c r="P104" s="37">
        <v>0</v>
      </c>
      <c r="Q104" s="37">
        <v>3799.0699999999997</v>
      </c>
      <c r="R104" s="37">
        <v>0</v>
      </c>
      <c r="S104" s="37">
        <v>9216.57</v>
      </c>
      <c r="T104" s="37">
        <v>27140.23</v>
      </c>
      <c r="U104" s="37"/>
      <c r="V104" s="37">
        <v>0</v>
      </c>
      <c r="W104" s="37"/>
      <c r="X104" s="37">
        <v>0</v>
      </c>
      <c r="Y104" s="37">
        <v>0</v>
      </c>
      <c r="Z104" s="37">
        <v>-537.02000000000021</v>
      </c>
      <c r="AA104" s="37">
        <v>0</v>
      </c>
      <c r="AB104" s="37">
        <v>0</v>
      </c>
      <c r="AC104" s="37">
        <v>0</v>
      </c>
      <c r="AD104" s="37">
        <v>0</v>
      </c>
    </row>
    <row r="105" spans="1:30" s="39" customFormat="1" ht="12.75" hidden="1" outlineLevel="2" x14ac:dyDescent="0.2">
      <c r="A105" s="39" t="s">
        <v>97</v>
      </c>
      <c r="B105" s="39" t="s">
        <v>213</v>
      </c>
      <c r="C105" s="40" t="s">
        <v>214</v>
      </c>
      <c r="D105" s="37">
        <f t="shared" si="2"/>
        <v>39039.539999999994</v>
      </c>
      <c r="E105" s="37">
        <v>0</v>
      </c>
      <c r="F105" s="37">
        <v>0</v>
      </c>
      <c r="G105" s="37">
        <v>0</v>
      </c>
      <c r="H105" s="37">
        <v>39039.539999999994</v>
      </c>
      <c r="I105" s="37">
        <v>0</v>
      </c>
      <c r="J105" s="37">
        <v>0</v>
      </c>
      <c r="K105" s="37">
        <v>0</v>
      </c>
      <c r="L105" s="37">
        <v>0</v>
      </c>
      <c r="M105" s="37">
        <v>0</v>
      </c>
      <c r="N105" s="37">
        <v>0</v>
      </c>
      <c r="O105" s="37">
        <v>0</v>
      </c>
      <c r="P105" s="37">
        <v>0</v>
      </c>
      <c r="Q105" s="37">
        <v>0</v>
      </c>
      <c r="R105" s="37">
        <v>0</v>
      </c>
      <c r="S105" s="37">
        <v>0</v>
      </c>
      <c r="T105" s="37">
        <v>0</v>
      </c>
      <c r="U105" s="37"/>
      <c r="V105" s="37">
        <v>0</v>
      </c>
      <c r="W105" s="37"/>
      <c r="X105" s="37">
        <v>0</v>
      </c>
      <c r="Y105" s="37">
        <v>0</v>
      </c>
      <c r="Z105" s="37">
        <v>0</v>
      </c>
      <c r="AA105" s="37">
        <v>0</v>
      </c>
      <c r="AB105" s="37">
        <v>0</v>
      </c>
      <c r="AC105" s="37">
        <v>0</v>
      </c>
      <c r="AD105" s="37">
        <v>0</v>
      </c>
    </row>
    <row r="106" spans="1:30" s="39" customFormat="1" ht="12.75" hidden="1" outlineLevel="2" x14ac:dyDescent="0.2">
      <c r="A106" s="39" t="s">
        <v>97</v>
      </c>
      <c r="B106" s="39" t="s">
        <v>215</v>
      </c>
      <c r="C106" s="40" t="s">
        <v>216</v>
      </c>
      <c r="D106" s="37">
        <f t="shared" si="2"/>
        <v>-126139.05999999987</v>
      </c>
      <c r="E106" s="37">
        <v>0</v>
      </c>
      <c r="F106" s="37">
        <v>0</v>
      </c>
      <c r="G106" s="37">
        <v>0</v>
      </c>
      <c r="H106" s="37">
        <v>0</v>
      </c>
      <c r="I106" s="37">
        <v>74595.400000000009</v>
      </c>
      <c r="J106" s="37">
        <v>0</v>
      </c>
      <c r="K106" s="37">
        <v>-475828.83999999991</v>
      </c>
      <c r="L106" s="37">
        <v>0</v>
      </c>
      <c r="M106" s="37">
        <v>0</v>
      </c>
      <c r="N106" s="37">
        <v>0</v>
      </c>
      <c r="O106" s="37">
        <v>0</v>
      </c>
      <c r="P106" s="37">
        <v>0</v>
      </c>
      <c r="Q106" s="37">
        <v>79376.14</v>
      </c>
      <c r="R106" s="37">
        <v>0</v>
      </c>
      <c r="S106" s="37">
        <v>40338.219999999994</v>
      </c>
      <c r="T106" s="37">
        <v>11656.09</v>
      </c>
      <c r="U106" s="37"/>
      <c r="V106" s="37">
        <v>1637.69</v>
      </c>
      <c r="W106" s="37"/>
      <c r="X106" s="37">
        <v>31449.099999999995</v>
      </c>
      <c r="Y106" s="37">
        <v>0</v>
      </c>
      <c r="Z106" s="37">
        <v>110637.14</v>
      </c>
      <c r="AA106" s="37">
        <v>0</v>
      </c>
      <c r="AB106" s="37">
        <v>0</v>
      </c>
      <c r="AC106" s="37">
        <v>0</v>
      </c>
      <c r="AD106" s="37">
        <v>0</v>
      </c>
    </row>
    <row r="107" spans="1:30" s="39" customFormat="1" ht="12.75" hidden="1" outlineLevel="2" x14ac:dyDescent="0.2">
      <c r="A107" s="39" t="s">
        <v>97</v>
      </c>
      <c r="B107" s="39" t="s">
        <v>217</v>
      </c>
      <c r="C107" s="40" t="s">
        <v>218</v>
      </c>
      <c r="D107" s="37">
        <f t="shared" si="2"/>
        <v>1390924.14</v>
      </c>
      <c r="E107" s="37">
        <v>0</v>
      </c>
      <c r="F107" s="37">
        <v>0</v>
      </c>
      <c r="G107" s="37">
        <v>0</v>
      </c>
      <c r="H107" s="37">
        <v>0</v>
      </c>
      <c r="I107" s="37">
        <v>36076.129999999997</v>
      </c>
      <c r="J107" s="37">
        <v>0</v>
      </c>
      <c r="K107" s="37">
        <v>471887.64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v>0</v>
      </c>
      <c r="R107" s="37">
        <v>0</v>
      </c>
      <c r="S107" s="37">
        <v>88604.480000000025</v>
      </c>
      <c r="T107" s="37">
        <v>794355.8899999999</v>
      </c>
      <c r="U107" s="37"/>
      <c r="V107" s="37">
        <v>0</v>
      </c>
      <c r="W107" s="37"/>
      <c r="X107" s="37">
        <v>0</v>
      </c>
      <c r="Y107" s="37">
        <v>0</v>
      </c>
      <c r="Z107" s="37">
        <v>0</v>
      </c>
      <c r="AA107" s="37">
        <v>0</v>
      </c>
      <c r="AB107" s="37">
        <v>0</v>
      </c>
      <c r="AC107" s="37">
        <v>0</v>
      </c>
      <c r="AD107" s="37">
        <v>0</v>
      </c>
    </row>
    <row r="108" spans="1:30" s="39" customFormat="1" ht="12.75" hidden="1" outlineLevel="2" x14ac:dyDescent="0.2">
      <c r="A108" s="39" t="s">
        <v>97</v>
      </c>
      <c r="B108" s="39" t="s">
        <v>219</v>
      </c>
      <c r="C108" s="40" t="s">
        <v>220</v>
      </c>
      <c r="D108" s="37">
        <f t="shared" si="2"/>
        <v>3470326.94</v>
      </c>
      <c r="E108" s="37">
        <v>0</v>
      </c>
      <c r="F108" s="37">
        <v>0</v>
      </c>
      <c r="G108" s="37">
        <v>0</v>
      </c>
      <c r="H108" s="37">
        <v>0</v>
      </c>
      <c r="I108" s="37">
        <v>183015.64</v>
      </c>
      <c r="J108" s="37">
        <v>0</v>
      </c>
      <c r="K108" s="37">
        <v>1404631.08</v>
      </c>
      <c r="L108" s="37">
        <v>0</v>
      </c>
      <c r="M108" s="37">
        <v>0</v>
      </c>
      <c r="N108" s="37">
        <v>0</v>
      </c>
      <c r="O108" s="37">
        <v>0</v>
      </c>
      <c r="P108" s="37">
        <v>0</v>
      </c>
      <c r="Q108" s="37">
        <v>137536.63</v>
      </c>
      <c r="R108" s="37">
        <v>0</v>
      </c>
      <c r="S108" s="37">
        <v>237967.34</v>
      </c>
      <c r="T108" s="37">
        <v>1526850.34</v>
      </c>
      <c r="U108" s="37"/>
      <c r="V108" s="37">
        <v>2087.0699999999997</v>
      </c>
      <c r="W108" s="37"/>
      <c r="X108" s="37">
        <v>54641.089999999989</v>
      </c>
      <c r="Y108" s="37">
        <v>0</v>
      </c>
      <c r="Z108" s="37">
        <v>-76402.250000000015</v>
      </c>
      <c r="AA108" s="37">
        <v>0</v>
      </c>
      <c r="AB108" s="37">
        <v>0</v>
      </c>
      <c r="AC108" s="37">
        <v>0</v>
      </c>
      <c r="AD108" s="37">
        <v>0</v>
      </c>
    </row>
    <row r="109" spans="1:30" s="39" customFormat="1" ht="12.75" hidden="1" outlineLevel="2" x14ac:dyDescent="0.2">
      <c r="A109" s="39" t="s">
        <v>97</v>
      </c>
      <c r="B109" s="39" t="s">
        <v>221</v>
      </c>
      <c r="C109" s="40" t="s">
        <v>222</v>
      </c>
      <c r="D109" s="37">
        <f t="shared" si="2"/>
        <v>7303958.3600000013</v>
      </c>
      <c r="E109" s="37">
        <v>0</v>
      </c>
      <c r="F109" s="37">
        <v>0</v>
      </c>
      <c r="G109" s="37">
        <v>0</v>
      </c>
      <c r="H109" s="37">
        <v>0</v>
      </c>
      <c r="I109" s="37">
        <v>0</v>
      </c>
      <c r="J109" s="37">
        <v>497410.32</v>
      </c>
      <c r="K109" s="37">
        <v>2737601.21</v>
      </c>
      <c r="L109" s="37">
        <v>635177.80999999994</v>
      </c>
      <c r="M109" s="37">
        <v>0</v>
      </c>
      <c r="N109" s="37">
        <v>590174.56000000006</v>
      </c>
      <c r="O109" s="37">
        <v>1387907.4700000002</v>
      </c>
      <c r="P109" s="37">
        <v>54109.979999999996</v>
      </c>
      <c r="Q109" s="37">
        <v>0</v>
      </c>
      <c r="R109" s="37">
        <v>0</v>
      </c>
      <c r="S109" s="37">
        <v>0</v>
      </c>
      <c r="T109" s="37">
        <v>0</v>
      </c>
      <c r="U109" s="37">
        <v>37719.379999999997</v>
      </c>
      <c r="V109" s="37">
        <v>580431.88000000012</v>
      </c>
      <c r="W109" s="37">
        <v>600764.81999999995</v>
      </c>
      <c r="X109" s="37">
        <v>0</v>
      </c>
      <c r="Y109" s="37">
        <v>0</v>
      </c>
      <c r="Z109" s="37">
        <v>0</v>
      </c>
      <c r="AA109" s="37">
        <v>0</v>
      </c>
      <c r="AB109" s="37">
        <v>0</v>
      </c>
      <c r="AC109" s="37">
        <v>182660.93</v>
      </c>
      <c r="AD109" s="37">
        <v>0</v>
      </c>
    </row>
    <row r="110" spans="1:30" s="39" customFormat="1" ht="12.75" hidden="1" outlineLevel="2" x14ac:dyDescent="0.2">
      <c r="A110" s="39" t="s">
        <v>97</v>
      </c>
      <c r="B110" s="39" t="s">
        <v>223</v>
      </c>
      <c r="C110" s="40" t="s">
        <v>224</v>
      </c>
      <c r="D110" s="37">
        <f t="shared" si="2"/>
        <v>573857.21</v>
      </c>
      <c r="E110" s="37">
        <v>0</v>
      </c>
      <c r="F110" s="37">
        <v>0</v>
      </c>
      <c r="G110" s="37">
        <v>0</v>
      </c>
      <c r="H110" s="37">
        <v>0</v>
      </c>
      <c r="I110" s="37">
        <v>0</v>
      </c>
      <c r="J110" s="37">
        <v>84623.34</v>
      </c>
      <c r="K110" s="37">
        <v>110558.22</v>
      </c>
      <c r="L110" s="37">
        <v>87511.8</v>
      </c>
      <c r="M110" s="37">
        <v>0</v>
      </c>
      <c r="N110" s="37">
        <v>23494.18</v>
      </c>
      <c r="O110" s="37">
        <v>126767.23999999999</v>
      </c>
      <c r="P110" s="37">
        <v>9641.14</v>
      </c>
      <c r="Q110" s="37">
        <v>0</v>
      </c>
      <c r="R110" s="37">
        <v>0</v>
      </c>
      <c r="S110" s="37">
        <v>0</v>
      </c>
      <c r="T110" s="37">
        <v>0</v>
      </c>
      <c r="U110" s="37">
        <v>6117.1100000000006</v>
      </c>
      <c r="V110" s="37">
        <v>24306.430000000004</v>
      </c>
      <c r="W110" s="37">
        <v>110159.75</v>
      </c>
      <c r="X110" s="37">
        <v>0</v>
      </c>
      <c r="Y110" s="37">
        <v>0</v>
      </c>
      <c r="Z110" s="37">
        <v>0</v>
      </c>
      <c r="AA110" s="37">
        <v>0</v>
      </c>
      <c r="AB110" s="37">
        <v>0</v>
      </c>
      <c r="AC110" s="37">
        <v>-9322</v>
      </c>
      <c r="AD110" s="37">
        <v>0</v>
      </c>
    </row>
    <row r="111" spans="1:30" s="39" customFormat="1" ht="12.75" hidden="1" outlineLevel="2" x14ac:dyDescent="0.2">
      <c r="A111" s="39" t="s">
        <v>97</v>
      </c>
      <c r="B111" s="39" t="s">
        <v>225</v>
      </c>
      <c r="C111" s="40" t="s">
        <v>226</v>
      </c>
      <c r="D111" s="37">
        <f t="shared" si="2"/>
        <v>85790.46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>
        <v>0</v>
      </c>
      <c r="K111" s="37">
        <v>0</v>
      </c>
      <c r="L111" s="37">
        <v>0</v>
      </c>
      <c r="M111" s="37">
        <v>0</v>
      </c>
      <c r="N111" s="37">
        <v>0</v>
      </c>
      <c r="O111" s="37">
        <v>0</v>
      </c>
      <c r="P111" s="37">
        <v>0</v>
      </c>
      <c r="Q111" s="37">
        <v>0</v>
      </c>
      <c r="R111" s="37">
        <v>0</v>
      </c>
      <c r="S111" s="37">
        <v>0</v>
      </c>
      <c r="T111" s="37">
        <v>0</v>
      </c>
      <c r="U111" s="37"/>
      <c r="V111" s="37">
        <v>0</v>
      </c>
      <c r="W111" s="37"/>
      <c r="X111" s="37">
        <v>0</v>
      </c>
      <c r="Y111" s="37">
        <v>0</v>
      </c>
      <c r="Z111" s="37">
        <v>0</v>
      </c>
      <c r="AA111" s="37">
        <v>0</v>
      </c>
      <c r="AB111" s="37">
        <v>0</v>
      </c>
      <c r="AC111" s="37">
        <v>0</v>
      </c>
      <c r="AD111" s="37">
        <v>85790.46</v>
      </c>
    </row>
    <row r="112" spans="1:30" s="39" customFormat="1" ht="12.75" hidden="1" outlineLevel="2" x14ac:dyDescent="0.2">
      <c r="A112" s="39" t="s">
        <v>97</v>
      </c>
      <c r="B112" s="39" t="s">
        <v>227</v>
      </c>
      <c r="C112" s="40" t="s">
        <v>228</v>
      </c>
      <c r="D112" s="37">
        <f t="shared" si="2"/>
        <v>-65915.59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v>0</v>
      </c>
      <c r="N112" s="37">
        <v>0</v>
      </c>
      <c r="O112" s="37">
        <v>0</v>
      </c>
      <c r="P112" s="37">
        <v>0</v>
      </c>
      <c r="Q112" s="37">
        <v>-65915.59</v>
      </c>
      <c r="R112" s="37">
        <v>0</v>
      </c>
      <c r="S112" s="37">
        <v>0</v>
      </c>
      <c r="T112" s="37">
        <v>0</v>
      </c>
      <c r="U112" s="37"/>
      <c r="V112" s="37">
        <v>0</v>
      </c>
      <c r="W112" s="37"/>
      <c r="X112" s="37">
        <v>0</v>
      </c>
      <c r="Y112" s="37">
        <v>0</v>
      </c>
      <c r="Z112" s="37">
        <v>0</v>
      </c>
      <c r="AA112" s="37">
        <v>0</v>
      </c>
      <c r="AB112" s="37">
        <v>0</v>
      </c>
      <c r="AC112" s="37">
        <v>0</v>
      </c>
      <c r="AD112" s="37">
        <v>0</v>
      </c>
    </row>
    <row r="113" spans="1:30" s="39" customFormat="1" ht="12.75" hidden="1" outlineLevel="2" x14ac:dyDescent="0.2">
      <c r="A113" s="39" t="s">
        <v>97</v>
      </c>
      <c r="B113" s="39" t="s">
        <v>229</v>
      </c>
      <c r="C113" s="40" t="s">
        <v>230</v>
      </c>
      <c r="D113" s="37">
        <f t="shared" si="2"/>
        <v>175425.52000000002</v>
      </c>
      <c r="E113" s="37">
        <v>0</v>
      </c>
      <c r="F113" s="37">
        <v>0</v>
      </c>
      <c r="G113" s="37">
        <v>0</v>
      </c>
      <c r="H113" s="37">
        <v>0</v>
      </c>
      <c r="I113" s="37">
        <v>0</v>
      </c>
      <c r="J113" s="37">
        <v>147.94</v>
      </c>
      <c r="K113" s="37">
        <v>115833.24</v>
      </c>
      <c r="L113" s="37">
        <v>0</v>
      </c>
      <c r="M113" s="37">
        <v>0</v>
      </c>
      <c r="N113" s="37">
        <v>0</v>
      </c>
      <c r="O113" s="37">
        <v>0</v>
      </c>
      <c r="P113" s="37">
        <v>0</v>
      </c>
      <c r="Q113" s="37">
        <v>0</v>
      </c>
      <c r="R113" s="37">
        <v>0</v>
      </c>
      <c r="S113" s="37">
        <v>0</v>
      </c>
      <c r="T113" s="37">
        <v>0</v>
      </c>
      <c r="U113" s="37"/>
      <c r="V113" s="37">
        <v>59444.340000000011</v>
      </c>
      <c r="W113" s="37"/>
      <c r="X113" s="37">
        <v>0</v>
      </c>
      <c r="Y113" s="37">
        <v>0</v>
      </c>
      <c r="Z113" s="37">
        <v>0</v>
      </c>
      <c r="AA113" s="37">
        <v>0</v>
      </c>
      <c r="AB113" s="37">
        <v>0</v>
      </c>
      <c r="AC113" s="37">
        <v>0</v>
      </c>
      <c r="AD113" s="37">
        <v>0</v>
      </c>
    </row>
    <row r="114" spans="1:30" s="39" customFormat="1" ht="12.75" hidden="1" outlineLevel="2" x14ac:dyDescent="0.2">
      <c r="A114" s="39" t="s">
        <v>97</v>
      </c>
      <c r="B114" s="39" t="s">
        <v>231</v>
      </c>
      <c r="C114" s="40" t="s">
        <v>232</v>
      </c>
      <c r="D114" s="37">
        <f t="shared" si="2"/>
        <v>3608.85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37">
        <v>0</v>
      </c>
      <c r="O114" s="37">
        <v>0</v>
      </c>
      <c r="P114" s="37">
        <v>0</v>
      </c>
      <c r="Q114" s="37">
        <v>0</v>
      </c>
      <c r="R114" s="37">
        <v>0</v>
      </c>
      <c r="S114" s="37">
        <v>0</v>
      </c>
      <c r="T114" s="37">
        <v>0</v>
      </c>
      <c r="U114" s="37"/>
      <c r="V114" s="37">
        <v>0</v>
      </c>
      <c r="W114" s="37"/>
      <c r="X114" s="37">
        <v>3608.85</v>
      </c>
      <c r="Y114" s="37">
        <v>0</v>
      </c>
      <c r="Z114" s="37">
        <v>0</v>
      </c>
      <c r="AA114" s="37">
        <v>0</v>
      </c>
      <c r="AB114" s="37">
        <v>0</v>
      </c>
      <c r="AC114" s="37">
        <v>0</v>
      </c>
      <c r="AD114" s="37">
        <v>0</v>
      </c>
    </row>
    <row r="115" spans="1:30" s="39" customFormat="1" ht="12.75" hidden="1" outlineLevel="2" x14ac:dyDescent="0.2">
      <c r="A115" s="39" t="s">
        <v>97</v>
      </c>
      <c r="B115" s="39" t="s">
        <v>233</v>
      </c>
      <c r="C115" s="40" t="s">
        <v>234</v>
      </c>
      <c r="D115" s="37">
        <f t="shared" si="2"/>
        <v>672.7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  <c r="L115" s="37">
        <v>0</v>
      </c>
      <c r="M115" s="37">
        <v>0</v>
      </c>
      <c r="N115" s="37">
        <v>0</v>
      </c>
      <c r="O115" s="37">
        <v>0</v>
      </c>
      <c r="P115" s="37">
        <v>0</v>
      </c>
      <c r="Q115" s="37">
        <v>0</v>
      </c>
      <c r="R115" s="37">
        <v>0</v>
      </c>
      <c r="S115" s="37">
        <v>0</v>
      </c>
      <c r="T115" s="37">
        <v>0</v>
      </c>
      <c r="U115" s="37"/>
      <c r="V115" s="37">
        <v>0</v>
      </c>
      <c r="W115" s="37"/>
      <c r="X115" s="37">
        <v>672.7</v>
      </c>
      <c r="Y115" s="37">
        <v>0</v>
      </c>
      <c r="Z115" s="37">
        <v>0</v>
      </c>
      <c r="AA115" s="37">
        <v>0</v>
      </c>
      <c r="AB115" s="37">
        <v>0</v>
      </c>
      <c r="AC115" s="37">
        <v>0</v>
      </c>
      <c r="AD115" s="37">
        <v>0</v>
      </c>
    </row>
    <row r="116" spans="1:30" s="39" customFormat="1" ht="12.75" hidden="1" outlineLevel="2" x14ac:dyDescent="0.2">
      <c r="A116" s="39" t="s">
        <v>97</v>
      </c>
      <c r="B116" s="39" t="s">
        <v>235</v>
      </c>
      <c r="C116" s="40" t="s">
        <v>236</v>
      </c>
      <c r="D116" s="37">
        <f t="shared" si="2"/>
        <v>34259.82</v>
      </c>
      <c r="E116" s="37">
        <v>0</v>
      </c>
      <c r="F116" s="37">
        <v>0</v>
      </c>
      <c r="G116" s="37">
        <v>0</v>
      </c>
      <c r="H116" s="37">
        <v>0</v>
      </c>
      <c r="I116" s="37">
        <v>167.47</v>
      </c>
      <c r="J116" s="37">
        <v>0</v>
      </c>
      <c r="K116" s="37">
        <v>635.63000000000011</v>
      </c>
      <c r="L116" s="37">
        <v>0</v>
      </c>
      <c r="M116" s="37">
        <v>0</v>
      </c>
      <c r="N116" s="37">
        <v>0</v>
      </c>
      <c r="O116" s="37">
        <v>0</v>
      </c>
      <c r="P116" s="37">
        <v>0</v>
      </c>
      <c r="Q116" s="37">
        <v>1638.09</v>
      </c>
      <c r="R116" s="37">
        <v>0</v>
      </c>
      <c r="S116" s="37">
        <v>5731.04</v>
      </c>
      <c r="T116" s="37">
        <v>62.08</v>
      </c>
      <c r="U116" s="37"/>
      <c r="V116" s="37">
        <v>18.359999999999971</v>
      </c>
      <c r="W116" s="37"/>
      <c r="X116" s="37">
        <v>19336.52</v>
      </c>
      <c r="Y116" s="37">
        <v>0</v>
      </c>
      <c r="Z116" s="37">
        <v>6670.6299999999992</v>
      </c>
      <c r="AA116" s="37">
        <v>0</v>
      </c>
      <c r="AB116" s="37">
        <v>0</v>
      </c>
      <c r="AC116" s="37">
        <v>0</v>
      </c>
      <c r="AD116" s="37">
        <v>0</v>
      </c>
    </row>
    <row r="117" spans="1:30" s="39" customFormat="1" ht="12.75" hidden="1" outlineLevel="2" x14ac:dyDescent="0.2">
      <c r="A117" s="39" t="s">
        <v>97</v>
      </c>
      <c r="B117" s="39" t="s">
        <v>237</v>
      </c>
      <c r="C117" s="40" t="s">
        <v>238</v>
      </c>
      <c r="D117" s="37">
        <f t="shared" si="2"/>
        <v>22480.49</v>
      </c>
      <c r="E117" s="37">
        <v>0</v>
      </c>
      <c r="F117" s="37">
        <v>0</v>
      </c>
      <c r="G117" s="37">
        <v>0</v>
      </c>
      <c r="H117" s="37">
        <v>0</v>
      </c>
      <c r="I117" s="37">
        <v>17.61</v>
      </c>
      <c r="J117" s="37">
        <v>0</v>
      </c>
      <c r="K117" s="37">
        <v>7364.65</v>
      </c>
      <c r="L117" s="37">
        <v>0</v>
      </c>
      <c r="M117" s="37">
        <v>0</v>
      </c>
      <c r="N117" s="37">
        <v>0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37">
        <v>15098.230000000001</v>
      </c>
      <c r="U117" s="37"/>
      <c r="V117" s="37">
        <v>0</v>
      </c>
      <c r="W117" s="37"/>
      <c r="X117" s="37">
        <v>0</v>
      </c>
      <c r="Y117" s="37">
        <v>0</v>
      </c>
      <c r="Z117" s="37">
        <v>0</v>
      </c>
      <c r="AA117" s="37">
        <v>0</v>
      </c>
      <c r="AB117" s="37">
        <v>0</v>
      </c>
      <c r="AC117" s="37">
        <v>0</v>
      </c>
      <c r="AD117" s="37">
        <v>0</v>
      </c>
    </row>
    <row r="118" spans="1:30" s="39" customFormat="1" ht="12.75" hidden="1" outlineLevel="2" x14ac:dyDescent="0.2">
      <c r="A118" s="39" t="s">
        <v>97</v>
      </c>
      <c r="B118" s="39" t="s">
        <v>239</v>
      </c>
      <c r="C118" s="40" t="s">
        <v>240</v>
      </c>
      <c r="D118" s="37">
        <f t="shared" si="2"/>
        <v>169548.95</v>
      </c>
      <c r="E118" s="37">
        <v>228.85</v>
      </c>
      <c r="F118" s="37">
        <v>1364.81</v>
      </c>
      <c r="G118" s="37">
        <v>661.96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38241.410000000003</v>
      </c>
      <c r="N118" s="37">
        <v>0</v>
      </c>
      <c r="O118" s="37">
        <v>0</v>
      </c>
      <c r="P118" s="37">
        <v>0</v>
      </c>
      <c r="Q118" s="37">
        <v>0</v>
      </c>
      <c r="R118" s="37">
        <v>0</v>
      </c>
      <c r="S118" s="37">
        <v>0</v>
      </c>
      <c r="T118" s="37">
        <v>0</v>
      </c>
      <c r="U118" s="37"/>
      <c r="V118" s="37">
        <v>0</v>
      </c>
      <c r="W118" s="37"/>
      <c r="X118" s="37">
        <v>0</v>
      </c>
      <c r="Y118" s="37">
        <v>0</v>
      </c>
      <c r="Z118" s="37">
        <v>0</v>
      </c>
      <c r="AA118" s="37">
        <v>42495.5</v>
      </c>
      <c r="AB118" s="37">
        <v>81826.55</v>
      </c>
      <c r="AC118" s="37">
        <v>0</v>
      </c>
      <c r="AD118" s="37">
        <v>4729.87</v>
      </c>
    </row>
    <row r="119" spans="1:30" s="39" customFormat="1" outlineLevel="1" collapsed="1" x14ac:dyDescent="0.25">
      <c r="A119" s="35"/>
      <c r="C119" s="28" t="s">
        <v>241</v>
      </c>
      <c r="D119" s="5">
        <f t="shared" ref="D119:AD119" si="6">SUBTOTAL(9,D47:D118)</f>
        <v>33167330.500000019</v>
      </c>
      <c r="E119" s="5">
        <f t="shared" si="6"/>
        <v>177465.99</v>
      </c>
      <c r="F119" s="5">
        <f t="shared" si="6"/>
        <v>38707.230000000003</v>
      </c>
      <c r="G119" s="5">
        <f t="shared" si="6"/>
        <v>46915.3</v>
      </c>
      <c r="H119" s="5">
        <f t="shared" si="6"/>
        <v>216032.64000000001</v>
      </c>
      <c r="I119" s="5">
        <f t="shared" si="6"/>
        <v>574087.18000000005</v>
      </c>
      <c r="J119" s="5">
        <f t="shared" si="6"/>
        <v>650752.91999999993</v>
      </c>
      <c r="K119" s="5">
        <f t="shared" si="6"/>
        <v>11272224.949999999</v>
      </c>
      <c r="L119" s="29">
        <f t="shared" si="6"/>
        <v>1271497.1500000001</v>
      </c>
      <c r="M119" s="29">
        <f t="shared" si="6"/>
        <v>1733233.2299999997</v>
      </c>
      <c r="N119" s="29">
        <f t="shared" si="6"/>
        <v>668643.88000000012</v>
      </c>
      <c r="O119" s="29">
        <f t="shared" si="6"/>
        <v>2342921.8400000008</v>
      </c>
      <c r="P119" s="29">
        <f t="shared" si="6"/>
        <v>171909.78999999998</v>
      </c>
      <c r="Q119" s="29">
        <f t="shared" si="6"/>
        <v>135975.95000000001</v>
      </c>
      <c r="R119" s="29">
        <f t="shared" si="6"/>
        <v>6623.85</v>
      </c>
      <c r="S119" s="29">
        <f t="shared" si="6"/>
        <v>517367.76999999996</v>
      </c>
      <c r="T119" s="29">
        <f t="shared" si="6"/>
        <v>10081835.99</v>
      </c>
      <c r="U119" s="29">
        <f t="shared" si="6"/>
        <v>50617.74</v>
      </c>
      <c r="V119" s="29">
        <f t="shared" si="6"/>
        <v>834120.70000000007</v>
      </c>
      <c r="W119" s="29">
        <f t="shared" si="6"/>
        <v>773950.7</v>
      </c>
      <c r="X119" s="29">
        <f t="shared" si="6"/>
        <v>576886.48999999987</v>
      </c>
      <c r="Y119" s="29">
        <f t="shared" si="6"/>
        <v>46777.189999999995</v>
      </c>
      <c r="Z119" s="29">
        <f t="shared" si="6"/>
        <v>104438.49999999999</v>
      </c>
      <c r="AA119" s="29">
        <f t="shared" si="6"/>
        <v>105082.70999999999</v>
      </c>
      <c r="AB119" s="29">
        <f t="shared" si="6"/>
        <v>466325.82</v>
      </c>
      <c r="AC119" s="5">
        <f t="shared" si="6"/>
        <v>211706.57</v>
      </c>
      <c r="AD119" s="5">
        <f t="shared" si="6"/>
        <v>91228.42</v>
      </c>
    </row>
    <row r="120" spans="1:30" s="39" customFormat="1" ht="12.75" hidden="1" outlineLevel="2" x14ac:dyDescent="0.2">
      <c r="A120" s="39" t="s">
        <v>242</v>
      </c>
      <c r="B120" s="39" t="s">
        <v>243</v>
      </c>
      <c r="C120" s="40" t="s">
        <v>244</v>
      </c>
      <c r="D120" s="37">
        <f t="shared" si="2"/>
        <v>8295.86</v>
      </c>
      <c r="E120" s="37">
        <v>3616.83</v>
      </c>
      <c r="F120" s="37">
        <v>0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v>0</v>
      </c>
      <c r="N120" s="37">
        <v>0</v>
      </c>
      <c r="O120" s="37">
        <v>0</v>
      </c>
      <c r="P120" s="37">
        <v>0</v>
      </c>
      <c r="Q120" s="37">
        <v>0</v>
      </c>
      <c r="R120" s="37">
        <v>0</v>
      </c>
      <c r="S120" s="37">
        <v>0</v>
      </c>
      <c r="T120" s="37">
        <v>0</v>
      </c>
      <c r="U120" s="37">
        <v>0</v>
      </c>
      <c r="V120" s="37">
        <v>0</v>
      </c>
      <c r="W120" s="37">
        <v>0</v>
      </c>
      <c r="X120" s="37">
        <v>0</v>
      </c>
      <c r="Y120" s="37">
        <v>0</v>
      </c>
      <c r="Z120" s="37">
        <v>0</v>
      </c>
      <c r="AA120" s="37">
        <v>0</v>
      </c>
      <c r="AB120" s="37">
        <v>4679.0300000000007</v>
      </c>
      <c r="AC120" s="37">
        <v>0</v>
      </c>
      <c r="AD120" s="37">
        <v>0</v>
      </c>
    </row>
    <row r="121" spans="1:30" s="39" customFormat="1" ht="12.75" hidden="1" outlineLevel="2" x14ac:dyDescent="0.2">
      <c r="A121" s="39" t="s">
        <v>242</v>
      </c>
      <c r="B121" s="39" t="s">
        <v>245</v>
      </c>
      <c r="C121" s="40" t="s">
        <v>246</v>
      </c>
      <c r="D121" s="37">
        <f t="shared" si="2"/>
        <v>43557.15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37">
        <v>0</v>
      </c>
      <c r="O121" s="37">
        <v>0</v>
      </c>
      <c r="P121" s="37">
        <v>0</v>
      </c>
      <c r="Q121" s="37">
        <v>0</v>
      </c>
      <c r="R121" s="37">
        <v>0</v>
      </c>
      <c r="S121" s="37">
        <v>4607.71</v>
      </c>
      <c r="T121" s="37">
        <v>0</v>
      </c>
      <c r="U121" s="37">
        <v>0</v>
      </c>
      <c r="V121" s="37">
        <v>0</v>
      </c>
      <c r="W121" s="37">
        <v>0</v>
      </c>
      <c r="X121" s="37">
        <v>38949.440000000002</v>
      </c>
      <c r="Y121" s="37">
        <v>0</v>
      </c>
      <c r="Z121" s="37">
        <v>0</v>
      </c>
      <c r="AA121" s="37">
        <v>0</v>
      </c>
      <c r="AB121" s="37">
        <v>0</v>
      </c>
      <c r="AC121" s="37">
        <v>0</v>
      </c>
      <c r="AD121" s="37">
        <v>0</v>
      </c>
    </row>
    <row r="122" spans="1:30" s="39" customFormat="1" ht="12.75" hidden="1" outlineLevel="2" x14ac:dyDescent="0.2">
      <c r="A122" s="39" t="s">
        <v>242</v>
      </c>
      <c r="B122" s="39" t="s">
        <v>247</v>
      </c>
      <c r="C122" s="40" t="s">
        <v>248</v>
      </c>
      <c r="D122" s="37">
        <f t="shared" si="2"/>
        <v>48636.94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28938.440000000002</v>
      </c>
      <c r="L122" s="37">
        <v>0</v>
      </c>
      <c r="M122" s="37">
        <v>0</v>
      </c>
      <c r="N122" s="37">
        <v>0</v>
      </c>
      <c r="O122" s="37">
        <v>0</v>
      </c>
      <c r="P122" s="37">
        <v>0</v>
      </c>
      <c r="Q122" s="37">
        <v>0</v>
      </c>
      <c r="R122" s="37">
        <v>0</v>
      </c>
      <c r="S122" s="37">
        <v>0</v>
      </c>
      <c r="T122" s="37">
        <v>0</v>
      </c>
      <c r="U122" s="37">
        <v>0</v>
      </c>
      <c r="V122" s="37">
        <v>0</v>
      </c>
      <c r="W122" s="37">
        <v>0</v>
      </c>
      <c r="X122" s="37">
        <v>19698.5</v>
      </c>
      <c r="Y122" s="37">
        <v>0</v>
      </c>
      <c r="Z122" s="37">
        <v>0</v>
      </c>
      <c r="AA122" s="37">
        <v>0</v>
      </c>
      <c r="AB122" s="37">
        <v>0</v>
      </c>
      <c r="AC122" s="37">
        <v>0</v>
      </c>
      <c r="AD122" s="37">
        <v>0</v>
      </c>
    </row>
    <row r="123" spans="1:30" s="39" customFormat="1" ht="12.75" hidden="1" outlineLevel="2" x14ac:dyDescent="0.2">
      <c r="A123" s="39" t="s">
        <v>242</v>
      </c>
      <c r="B123" s="39" t="s">
        <v>249</v>
      </c>
      <c r="C123" s="40" t="s">
        <v>250</v>
      </c>
      <c r="D123" s="37">
        <f t="shared" si="2"/>
        <v>2937.83</v>
      </c>
      <c r="E123" s="37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v>0</v>
      </c>
      <c r="N123" s="37">
        <v>0</v>
      </c>
      <c r="O123" s="37">
        <v>0</v>
      </c>
      <c r="P123" s="37">
        <v>0</v>
      </c>
      <c r="Q123" s="37">
        <v>0</v>
      </c>
      <c r="R123" s="37">
        <v>0</v>
      </c>
      <c r="S123" s="37">
        <v>2937.83</v>
      </c>
      <c r="T123" s="37">
        <v>0</v>
      </c>
      <c r="U123" s="37">
        <v>0</v>
      </c>
      <c r="V123" s="37">
        <v>0</v>
      </c>
      <c r="W123" s="37">
        <v>0</v>
      </c>
      <c r="X123" s="37">
        <v>0</v>
      </c>
      <c r="Y123" s="37">
        <v>0</v>
      </c>
      <c r="Z123" s="37">
        <v>0</v>
      </c>
      <c r="AA123" s="37">
        <v>0</v>
      </c>
      <c r="AB123" s="37">
        <v>0</v>
      </c>
      <c r="AC123" s="37">
        <v>0</v>
      </c>
      <c r="AD123" s="37">
        <v>0</v>
      </c>
    </row>
    <row r="124" spans="1:30" s="39" customFormat="1" ht="12.75" hidden="1" outlineLevel="2" x14ac:dyDescent="0.2">
      <c r="A124" s="39" t="s">
        <v>242</v>
      </c>
      <c r="B124" s="39" t="s">
        <v>251</v>
      </c>
      <c r="C124" s="40" t="s">
        <v>252</v>
      </c>
      <c r="D124" s="37">
        <f t="shared" si="2"/>
        <v>154133.64000000001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37">
        <v>0</v>
      </c>
      <c r="P124" s="37">
        <v>0</v>
      </c>
      <c r="Q124" s="37">
        <v>99226.700000000012</v>
      </c>
      <c r="R124" s="37">
        <v>0</v>
      </c>
      <c r="S124" s="37">
        <v>41467.85</v>
      </c>
      <c r="T124" s="37">
        <v>0</v>
      </c>
      <c r="U124" s="37">
        <v>0</v>
      </c>
      <c r="V124" s="37">
        <v>0</v>
      </c>
      <c r="W124" s="37">
        <v>0</v>
      </c>
      <c r="X124" s="37">
        <v>0</v>
      </c>
      <c r="Y124" s="37">
        <v>0</v>
      </c>
      <c r="Z124" s="37">
        <v>13439.089999999998</v>
      </c>
      <c r="AA124" s="37">
        <v>0</v>
      </c>
      <c r="AB124" s="37">
        <v>0</v>
      </c>
      <c r="AC124" s="37">
        <v>0</v>
      </c>
      <c r="AD124" s="37">
        <v>0</v>
      </c>
    </row>
    <row r="125" spans="1:30" s="39" customFormat="1" ht="12.75" hidden="1" outlineLevel="2" x14ac:dyDescent="0.2">
      <c r="A125" s="39" t="s">
        <v>242</v>
      </c>
      <c r="B125" s="39" t="s">
        <v>253</v>
      </c>
      <c r="C125" s="40" t="s">
        <v>254</v>
      </c>
      <c r="D125" s="37">
        <f t="shared" si="2"/>
        <v>-4.37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v>0</v>
      </c>
      <c r="W125" s="37">
        <v>0</v>
      </c>
      <c r="X125" s="37">
        <v>0</v>
      </c>
      <c r="Y125" s="37">
        <v>0</v>
      </c>
      <c r="Z125" s="37">
        <v>0</v>
      </c>
      <c r="AA125" s="37">
        <v>0</v>
      </c>
      <c r="AB125" s="37">
        <v>-4.37</v>
      </c>
      <c r="AC125" s="37">
        <v>0</v>
      </c>
      <c r="AD125" s="37">
        <v>0</v>
      </c>
    </row>
    <row r="126" spans="1:30" s="39" customFormat="1" ht="12.75" hidden="1" outlineLevel="2" x14ac:dyDescent="0.2">
      <c r="A126" s="39" t="s">
        <v>242</v>
      </c>
      <c r="B126" s="39" t="s">
        <v>255</v>
      </c>
      <c r="C126" s="40" t="s">
        <v>256</v>
      </c>
      <c r="D126" s="37">
        <f t="shared" si="2"/>
        <v>4081.9899999999993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7">
        <v>0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  <c r="T126" s="37">
        <v>0</v>
      </c>
      <c r="U126" s="37">
        <v>0</v>
      </c>
      <c r="V126" s="37">
        <v>0</v>
      </c>
      <c r="W126" s="37">
        <v>0</v>
      </c>
      <c r="X126" s="37">
        <v>0</v>
      </c>
      <c r="Y126" s="37">
        <v>0</v>
      </c>
      <c r="Z126" s="37">
        <v>0</v>
      </c>
      <c r="AA126" s="37">
        <v>4827.5899999999992</v>
      </c>
      <c r="AB126" s="37">
        <v>-745.6</v>
      </c>
      <c r="AC126" s="37">
        <v>0</v>
      </c>
      <c r="AD126" s="37">
        <v>0</v>
      </c>
    </row>
    <row r="127" spans="1:30" s="39" customFormat="1" ht="12.75" hidden="1" outlineLevel="2" x14ac:dyDescent="0.2">
      <c r="A127" s="39" t="s">
        <v>242</v>
      </c>
      <c r="B127" s="39" t="s">
        <v>257</v>
      </c>
      <c r="C127" s="40" t="s">
        <v>258</v>
      </c>
      <c r="D127" s="37">
        <f t="shared" si="2"/>
        <v>154723.40000000002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37">
        <v>0</v>
      </c>
      <c r="K127" s="37">
        <v>-16315.46</v>
      </c>
      <c r="L127" s="37">
        <v>0</v>
      </c>
      <c r="M127" s="37">
        <v>0</v>
      </c>
      <c r="N127" s="37">
        <v>0</v>
      </c>
      <c r="O127" s="37">
        <v>0</v>
      </c>
      <c r="P127" s="37">
        <v>0</v>
      </c>
      <c r="Q127" s="37">
        <v>80139.500000000015</v>
      </c>
      <c r="R127" s="37">
        <v>0</v>
      </c>
      <c r="S127" s="37">
        <v>39094.220000000016</v>
      </c>
      <c r="T127" s="37">
        <v>0</v>
      </c>
      <c r="U127" s="37">
        <v>0</v>
      </c>
      <c r="V127" s="37">
        <v>0</v>
      </c>
      <c r="W127" s="37">
        <v>0</v>
      </c>
      <c r="X127" s="37">
        <v>50331.14</v>
      </c>
      <c r="Y127" s="37">
        <v>0</v>
      </c>
      <c r="Z127" s="37">
        <v>1474</v>
      </c>
      <c r="AA127" s="37">
        <v>0</v>
      </c>
      <c r="AB127" s="37">
        <v>0</v>
      </c>
      <c r="AC127" s="37">
        <v>0</v>
      </c>
      <c r="AD127" s="37">
        <v>0</v>
      </c>
    </row>
    <row r="128" spans="1:30" s="39" customFormat="1" ht="12.75" hidden="1" outlineLevel="2" x14ac:dyDescent="0.2">
      <c r="A128" s="39" t="s">
        <v>242</v>
      </c>
      <c r="B128" s="39" t="s">
        <v>259</v>
      </c>
      <c r="C128" s="40" t="s">
        <v>260</v>
      </c>
      <c r="D128" s="37">
        <f t="shared" si="2"/>
        <v>11230.04</v>
      </c>
      <c r="E128" s="37">
        <v>3403.92</v>
      </c>
      <c r="F128" s="37">
        <v>0</v>
      </c>
      <c r="G128" s="37">
        <v>0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v>0</v>
      </c>
      <c r="N128" s="37">
        <v>0</v>
      </c>
      <c r="O128" s="37">
        <v>0</v>
      </c>
      <c r="P128" s="37">
        <v>0</v>
      </c>
      <c r="Q128" s="37">
        <v>0</v>
      </c>
      <c r="R128" s="37">
        <v>0</v>
      </c>
      <c r="S128" s="37">
        <v>0</v>
      </c>
      <c r="T128" s="37">
        <v>0</v>
      </c>
      <c r="U128" s="37">
        <v>0</v>
      </c>
      <c r="V128" s="37">
        <v>0</v>
      </c>
      <c r="W128" s="37">
        <v>0</v>
      </c>
      <c r="X128" s="37">
        <v>0</v>
      </c>
      <c r="Y128" s="37">
        <v>0</v>
      </c>
      <c r="Z128" s="37">
        <v>0</v>
      </c>
      <c r="AA128" s="37">
        <v>4052.6900000000005</v>
      </c>
      <c r="AB128" s="37">
        <v>3773.4299999999994</v>
      </c>
      <c r="AC128" s="37">
        <v>0</v>
      </c>
      <c r="AD128" s="37">
        <v>0</v>
      </c>
    </row>
    <row r="129" spans="1:30" s="39" customFormat="1" ht="12.75" hidden="1" outlineLevel="2" x14ac:dyDescent="0.2">
      <c r="A129" s="39" t="s">
        <v>242</v>
      </c>
      <c r="B129" s="39" t="s">
        <v>261</v>
      </c>
      <c r="C129" s="40" t="s">
        <v>262</v>
      </c>
      <c r="D129" s="37">
        <f t="shared" si="2"/>
        <v>35161.07</v>
      </c>
      <c r="E129" s="37">
        <v>0</v>
      </c>
      <c r="F129" s="37">
        <v>35178.85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7">
        <v>0</v>
      </c>
      <c r="O129" s="37">
        <v>0</v>
      </c>
      <c r="P129" s="37">
        <v>0</v>
      </c>
      <c r="Q129" s="37">
        <v>0</v>
      </c>
      <c r="R129" s="37">
        <v>0</v>
      </c>
      <c r="S129" s="37">
        <v>0</v>
      </c>
      <c r="T129" s="37">
        <v>0</v>
      </c>
      <c r="U129" s="37">
        <v>0</v>
      </c>
      <c r="V129" s="37">
        <v>0</v>
      </c>
      <c r="W129" s="37">
        <v>0</v>
      </c>
      <c r="X129" s="37">
        <v>0</v>
      </c>
      <c r="Y129" s="37">
        <v>0</v>
      </c>
      <c r="Z129" s="37">
        <v>0</v>
      </c>
      <c r="AA129" s="37">
        <v>0</v>
      </c>
      <c r="AB129" s="37">
        <v>-17.78</v>
      </c>
      <c r="AC129" s="37">
        <v>0</v>
      </c>
      <c r="AD129" s="37">
        <v>0</v>
      </c>
    </row>
    <row r="130" spans="1:30" s="39" customFormat="1" ht="12.75" hidden="1" outlineLevel="2" x14ac:dyDescent="0.2">
      <c r="A130" s="39" t="s">
        <v>242</v>
      </c>
      <c r="B130" s="39" t="s">
        <v>263</v>
      </c>
      <c r="C130" s="40" t="s">
        <v>264</v>
      </c>
      <c r="D130" s="37">
        <f t="shared" si="2"/>
        <v>-11864.509999999998</v>
      </c>
      <c r="E130" s="37">
        <v>0</v>
      </c>
      <c r="F130" s="37">
        <v>0</v>
      </c>
      <c r="G130" s="37">
        <v>-11864.509999999998</v>
      </c>
      <c r="H130" s="37"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v>0</v>
      </c>
      <c r="N130" s="37">
        <v>0</v>
      </c>
      <c r="O130" s="37">
        <v>0</v>
      </c>
      <c r="P130" s="37">
        <v>0</v>
      </c>
      <c r="Q130" s="37">
        <v>0</v>
      </c>
      <c r="R130" s="37">
        <v>0</v>
      </c>
      <c r="S130" s="37">
        <v>0</v>
      </c>
      <c r="T130" s="37">
        <v>0</v>
      </c>
      <c r="U130" s="37">
        <v>0</v>
      </c>
      <c r="V130" s="37">
        <v>0</v>
      </c>
      <c r="W130" s="37">
        <v>0</v>
      </c>
      <c r="X130" s="37">
        <v>0</v>
      </c>
      <c r="Y130" s="37">
        <v>0</v>
      </c>
      <c r="Z130" s="37">
        <v>0</v>
      </c>
      <c r="AA130" s="37">
        <v>0</v>
      </c>
      <c r="AB130" s="37">
        <v>0</v>
      </c>
      <c r="AC130" s="37">
        <v>0</v>
      </c>
      <c r="AD130" s="37">
        <v>0</v>
      </c>
    </row>
    <row r="131" spans="1:30" s="39" customFormat="1" ht="12.75" hidden="1" outlineLevel="2" x14ac:dyDescent="0.2">
      <c r="A131" s="39" t="s">
        <v>242</v>
      </c>
      <c r="B131" s="39" t="s">
        <v>265</v>
      </c>
      <c r="C131" s="40" t="s">
        <v>266</v>
      </c>
      <c r="D131" s="37">
        <f t="shared" si="2"/>
        <v>16234.919999999998</v>
      </c>
      <c r="E131" s="37">
        <v>0</v>
      </c>
      <c r="F131" s="37">
        <v>0</v>
      </c>
      <c r="G131" s="37">
        <v>0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v>0</v>
      </c>
      <c r="N131" s="37">
        <v>0</v>
      </c>
      <c r="O131" s="37">
        <v>0</v>
      </c>
      <c r="P131" s="37">
        <v>0</v>
      </c>
      <c r="Q131" s="37">
        <v>0</v>
      </c>
      <c r="R131" s="37">
        <v>0</v>
      </c>
      <c r="S131" s="37">
        <v>16234.919999999998</v>
      </c>
      <c r="T131" s="37">
        <v>0</v>
      </c>
      <c r="U131" s="37">
        <v>0</v>
      </c>
      <c r="V131" s="37">
        <v>0</v>
      </c>
      <c r="W131" s="37">
        <v>0</v>
      </c>
      <c r="X131" s="37">
        <v>0</v>
      </c>
      <c r="Y131" s="37">
        <v>0</v>
      </c>
      <c r="Z131" s="37">
        <v>0</v>
      </c>
      <c r="AA131" s="37">
        <v>0</v>
      </c>
      <c r="AB131" s="37">
        <v>0</v>
      </c>
      <c r="AC131" s="37">
        <v>0</v>
      </c>
      <c r="AD131" s="37">
        <v>0</v>
      </c>
    </row>
    <row r="132" spans="1:30" s="39" customFormat="1" ht="12.75" hidden="1" outlineLevel="2" x14ac:dyDescent="0.2">
      <c r="A132" s="39" t="s">
        <v>242</v>
      </c>
      <c r="B132" s="39" t="s">
        <v>267</v>
      </c>
      <c r="C132" s="40" t="s">
        <v>268</v>
      </c>
      <c r="D132" s="37">
        <f t="shared" si="2"/>
        <v>77371.42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-26405.270000000004</v>
      </c>
      <c r="K132" s="37">
        <v>0</v>
      </c>
      <c r="L132" s="37">
        <v>133805.78</v>
      </c>
      <c r="M132" s="37">
        <v>0</v>
      </c>
      <c r="N132" s="37">
        <v>0</v>
      </c>
      <c r="O132" s="37">
        <v>0</v>
      </c>
      <c r="P132" s="37">
        <v>7783.2100000000009</v>
      </c>
      <c r="Q132" s="37">
        <v>0</v>
      </c>
      <c r="R132" s="37">
        <v>0</v>
      </c>
      <c r="S132" s="37">
        <v>0</v>
      </c>
      <c r="T132" s="37">
        <v>0</v>
      </c>
      <c r="U132" s="37">
        <v>0</v>
      </c>
      <c r="V132" s="37">
        <v>-51045.06</v>
      </c>
      <c r="W132" s="37">
        <v>13232.76</v>
      </c>
      <c r="X132" s="37">
        <v>0</v>
      </c>
      <c r="Y132" s="37">
        <v>0</v>
      </c>
      <c r="Z132" s="37">
        <v>0</v>
      </c>
      <c r="AA132" s="37">
        <v>0</v>
      </c>
      <c r="AB132" s="37">
        <v>0</v>
      </c>
      <c r="AC132" s="37">
        <v>0</v>
      </c>
      <c r="AD132" s="37">
        <v>0</v>
      </c>
    </row>
    <row r="133" spans="1:30" s="39" customFormat="1" ht="12.75" hidden="1" outlineLevel="2" x14ac:dyDescent="0.2">
      <c r="A133" s="39" t="s">
        <v>242</v>
      </c>
      <c r="B133" s="39" t="s">
        <v>269</v>
      </c>
      <c r="C133" s="40" t="s">
        <v>270</v>
      </c>
      <c r="D133" s="37">
        <f t="shared" si="2"/>
        <v>288575.58999999997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158964.00999999998</v>
      </c>
      <c r="L133" s="37">
        <v>0</v>
      </c>
      <c r="M133" s="37">
        <v>0</v>
      </c>
      <c r="N133" s="37">
        <v>0</v>
      </c>
      <c r="O133" s="37">
        <v>0</v>
      </c>
      <c r="P133" s="37">
        <v>0</v>
      </c>
      <c r="Q133" s="37">
        <v>0</v>
      </c>
      <c r="R133" s="37">
        <v>0</v>
      </c>
      <c r="S133" s="37">
        <v>0</v>
      </c>
      <c r="T133" s="37">
        <v>0</v>
      </c>
      <c r="U133" s="37">
        <v>0</v>
      </c>
      <c r="V133" s="37">
        <v>-4797.03</v>
      </c>
      <c r="W133" s="37">
        <v>0</v>
      </c>
      <c r="X133" s="37">
        <v>134408.60999999999</v>
      </c>
      <c r="Y133" s="37">
        <v>0</v>
      </c>
      <c r="Z133" s="37">
        <v>0</v>
      </c>
      <c r="AA133" s="37">
        <v>0</v>
      </c>
      <c r="AB133" s="37">
        <v>0</v>
      </c>
      <c r="AC133" s="37">
        <v>0</v>
      </c>
      <c r="AD133" s="37">
        <v>0</v>
      </c>
    </row>
    <row r="134" spans="1:30" s="39" customFormat="1" ht="12.75" hidden="1" outlineLevel="2" x14ac:dyDescent="0.2">
      <c r="A134" s="39" t="s">
        <v>242</v>
      </c>
      <c r="B134" s="39" t="s">
        <v>271</v>
      </c>
      <c r="C134" s="40" t="s">
        <v>272</v>
      </c>
      <c r="D134" s="37">
        <f t="shared" si="2"/>
        <v>49068.87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49068.87</v>
      </c>
      <c r="N134" s="37">
        <v>0</v>
      </c>
      <c r="O134" s="37">
        <v>0</v>
      </c>
      <c r="P134" s="37">
        <v>0</v>
      </c>
      <c r="Q134" s="37">
        <v>0</v>
      </c>
      <c r="R134" s="37">
        <v>0</v>
      </c>
      <c r="S134" s="37">
        <v>0</v>
      </c>
      <c r="T134" s="37">
        <v>0</v>
      </c>
      <c r="U134" s="37">
        <v>0</v>
      </c>
      <c r="V134" s="37">
        <v>0</v>
      </c>
      <c r="W134" s="37">
        <v>0</v>
      </c>
      <c r="X134" s="37">
        <v>0</v>
      </c>
      <c r="Y134" s="37">
        <v>0</v>
      </c>
      <c r="Z134" s="37">
        <v>0</v>
      </c>
      <c r="AA134" s="37">
        <v>0</v>
      </c>
      <c r="AB134" s="37">
        <v>0</v>
      </c>
      <c r="AC134" s="37">
        <v>0</v>
      </c>
      <c r="AD134" s="37">
        <v>0</v>
      </c>
    </row>
    <row r="135" spans="1:30" s="39" customFormat="1" ht="12.75" hidden="1" outlineLevel="2" x14ac:dyDescent="0.2">
      <c r="A135" s="39" t="s">
        <v>242</v>
      </c>
      <c r="B135" s="39" t="s">
        <v>273</v>
      </c>
      <c r="C135" s="40" t="s">
        <v>274</v>
      </c>
      <c r="D135" s="37">
        <f t="shared" si="2"/>
        <v>234499.58000000002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7">
        <v>99128.48000000001</v>
      </c>
      <c r="O135" s="37">
        <v>0</v>
      </c>
      <c r="P135" s="37">
        <v>95687.63</v>
      </c>
      <c r="Q135" s="37">
        <v>0</v>
      </c>
      <c r="R135" s="37">
        <v>0</v>
      </c>
      <c r="S135" s="37">
        <v>0</v>
      </c>
      <c r="T135" s="37">
        <v>0</v>
      </c>
      <c r="U135" s="37">
        <v>12178.060000000001</v>
      </c>
      <c r="V135" s="37">
        <v>0</v>
      </c>
      <c r="W135" s="37">
        <v>27505.41</v>
      </c>
      <c r="X135" s="37">
        <v>0</v>
      </c>
      <c r="Y135" s="37">
        <v>0</v>
      </c>
      <c r="Z135" s="37">
        <v>0</v>
      </c>
      <c r="AA135" s="37">
        <v>0</v>
      </c>
      <c r="AB135" s="37">
        <v>0</v>
      </c>
      <c r="AC135" s="37">
        <v>0</v>
      </c>
      <c r="AD135" s="37">
        <v>0</v>
      </c>
    </row>
    <row r="136" spans="1:30" s="39" customFormat="1" ht="12.75" hidden="1" outlineLevel="2" x14ac:dyDescent="0.2">
      <c r="A136" s="39" t="s">
        <v>242</v>
      </c>
      <c r="B136" s="39" t="s">
        <v>275</v>
      </c>
      <c r="C136" s="40" t="s">
        <v>276</v>
      </c>
      <c r="D136" s="37">
        <f t="shared" si="2"/>
        <v>146321.95000000001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v>68736.159999999989</v>
      </c>
      <c r="K136" s="37">
        <v>-14760.67</v>
      </c>
      <c r="L136" s="37">
        <v>0</v>
      </c>
      <c r="M136" s="37">
        <v>0</v>
      </c>
      <c r="N136" s="37">
        <v>0</v>
      </c>
      <c r="O136" s="37">
        <v>0</v>
      </c>
      <c r="P136" s="37">
        <v>0</v>
      </c>
      <c r="Q136" s="37">
        <v>0</v>
      </c>
      <c r="R136" s="37">
        <v>0</v>
      </c>
      <c r="S136" s="37">
        <v>0</v>
      </c>
      <c r="T136" s="37">
        <v>0</v>
      </c>
      <c r="U136" s="37">
        <v>0</v>
      </c>
      <c r="V136" s="37">
        <v>92346.460000000021</v>
      </c>
      <c r="W136" s="37">
        <v>0</v>
      </c>
      <c r="X136" s="37">
        <v>0</v>
      </c>
      <c r="Y136" s="37">
        <v>0</v>
      </c>
      <c r="Z136" s="37">
        <v>0</v>
      </c>
      <c r="AA136" s="37">
        <v>0</v>
      </c>
      <c r="AB136" s="37">
        <v>0</v>
      </c>
      <c r="AC136" s="37">
        <v>0</v>
      </c>
      <c r="AD136" s="37">
        <v>0</v>
      </c>
    </row>
    <row r="137" spans="1:30" s="39" customFormat="1" ht="12.75" hidden="1" outlineLevel="2" x14ac:dyDescent="0.2">
      <c r="A137" s="39" t="s">
        <v>242</v>
      </c>
      <c r="B137" s="39" t="s">
        <v>277</v>
      </c>
      <c r="C137" s="40" t="s">
        <v>278</v>
      </c>
      <c r="D137" s="37">
        <f t="shared" si="2"/>
        <v>7371.49</v>
      </c>
      <c r="E137" s="37">
        <v>0</v>
      </c>
      <c r="F137" s="37">
        <v>0</v>
      </c>
      <c r="G137" s="37">
        <v>0</v>
      </c>
      <c r="H137" s="37">
        <v>0</v>
      </c>
      <c r="I137" s="37">
        <v>0</v>
      </c>
      <c r="J137" s="37">
        <v>0</v>
      </c>
      <c r="K137" s="37">
        <v>0</v>
      </c>
      <c r="L137" s="37">
        <v>0</v>
      </c>
      <c r="M137" s="37">
        <v>0</v>
      </c>
      <c r="N137" s="37">
        <v>0</v>
      </c>
      <c r="O137" s="37">
        <v>0</v>
      </c>
      <c r="P137" s="37">
        <v>0</v>
      </c>
      <c r="Q137" s="37">
        <v>0</v>
      </c>
      <c r="R137" s="37">
        <v>0</v>
      </c>
      <c r="S137" s="37">
        <v>0</v>
      </c>
      <c r="T137" s="37">
        <v>0</v>
      </c>
      <c r="U137" s="37">
        <v>0</v>
      </c>
      <c r="V137" s="37">
        <v>0</v>
      </c>
      <c r="W137" s="37">
        <v>0</v>
      </c>
      <c r="X137" s="37">
        <v>7371.49</v>
      </c>
      <c r="Y137" s="37">
        <v>0</v>
      </c>
      <c r="Z137" s="37">
        <v>0</v>
      </c>
      <c r="AA137" s="37">
        <v>0</v>
      </c>
      <c r="AB137" s="37">
        <v>0</v>
      </c>
      <c r="AC137" s="37">
        <v>0</v>
      </c>
      <c r="AD137" s="37">
        <v>0</v>
      </c>
    </row>
    <row r="138" spans="1:30" s="39" customFormat="1" ht="12.75" hidden="1" outlineLevel="2" x14ac:dyDescent="0.2">
      <c r="A138" s="39" t="s">
        <v>242</v>
      </c>
      <c r="B138" s="39" t="s">
        <v>279</v>
      </c>
      <c r="C138" s="40" t="s">
        <v>280</v>
      </c>
      <c r="D138" s="37">
        <f t="shared" si="2"/>
        <v>315558.99000000011</v>
      </c>
      <c r="E138" s="37">
        <v>0</v>
      </c>
      <c r="F138" s="37">
        <v>0</v>
      </c>
      <c r="G138" s="37">
        <v>0</v>
      </c>
      <c r="H138" s="37">
        <v>0</v>
      </c>
      <c r="I138" s="37">
        <v>0</v>
      </c>
      <c r="J138" s="37">
        <v>25.92</v>
      </c>
      <c r="K138" s="37">
        <v>0</v>
      </c>
      <c r="L138" s="37">
        <v>0</v>
      </c>
      <c r="M138" s="37">
        <v>0</v>
      </c>
      <c r="N138" s="37">
        <v>20212.080000000002</v>
      </c>
      <c r="O138" s="37">
        <v>0</v>
      </c>
      <c r="P138" s="37">
        <v>0</v>
      </c>
      <c r="Q138" s="37">
        <v>0</v>
      </c>
      <c r="R138" s="37">
        <v>0</v>
      </c>
      <c r="S138" s="37">
        <v>0</v>
      </c>
      <c r="T138" s="37">
        <v>0</v>
      </c>
      <c r="U138" s="37">
        <v>0</v>
      </c>
      <c r="V138" s="37">
        <v>0</v>
      </c>
      <c r="W138" s="37">
        <v>295320.99000000011</v>
      </c>
      <c r="X138" s="37">
        <v>0</v>
      </c>
      <c r="Y138" s="37">
        <v>0</v>
      </c>
      <c r="Z138" s="37">
        <v>0</v>
      </c>
      <c r="AA138" s="37">
        <v>0</v>
      </c>
      <c r="AB138" s="37">
        <v>0</v>
      </c>
      <c r="AC138" s="37">
        <v>0</v>
      </c>
      <c r="AD138" s="37">
        <v>0</v>
      </c>
    </row>
    <row r="139" spans="1:30" s="39" customFormat="1" ht="12.75" hidden="1" outlineLevel="2" x14ac:dyDescent="0.2">
      <c r="A139" s="39" t="s">
        <v>242</v>
      </c>
      <c r="B139" s="39" t="s">
        <v>281</v>
      </c>
      <c r="C139" s="40" t="s">
        <v>282</v>
      </c>
      <c r="D139" s="37">
        <f t="shared" si="2"/>
        <v>2514.4299999999998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2357.4499999999998</v>
      </c>
      <c r="N139" s="37">
        <v>0</v>
      </c>
      <c r="O139" s="37">
        <v>0</v>
      </c>
      <c r="P139" s="37">
        <v>0</v>
      </c>
      <c r="Q139" s="37">
        <v>0</v>
      </c>
      <c r="R139" s="37">
        <v>0</v>
      </c>
      <c r="S139" s="37">
        <v>0</v>
      </c>
      <c r="T139" s="37">
        <v>0</v>
      </c>
      <c r="U139" s="37">
        <v>0</v>
      </c>
      <c r="V139" s="37">
        <v>0</v>
      </c>
      <c r="W139" s="37">
        <v>0</v>
      </c>
      <c r="X139" s="37">
        <v>0</v>
      </c>
      <c r="Y139" s="37">
        <v>0</v>
      </c>
      <c r="Z139" s="37">
        <v>0</v>
      </c>
      <c r="AA139" s="37">
        <v>0</v>
      </c>
      <c r="AB139" s="37">
        <v>156.97999999999999</v>
      </c>
      <c r="AC139" s="37">
        <v>0</v>
      </c>
      <c r="AD139" s="37">
        <v>0</v>
      </c>
    </row>
    <row r="140" spans="1:30" s="39" customFormat="1" ht="12.75" hidden="1" outlineLevel="2" x14ac:dyDescent="0.2">
      <c r="A140" s="39" t="s">
        <v>242</v>
      </c>
      <c r="B140" s="39" t="s">
        <v>283</v>
      </c>
      <c r="C140" s="40" t="s">
        <v>284</v>
      </c>
      <c r="D140" s="37">
        <f t="shared" si="2"/>
        <v>15560.630000000001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0</v>
      </c>
      <c r="N140" s="37">
        <v>0</v>
      </c>
      <c r="O140" s="37">
        <v>0</v>
      </c>
      <c r="P140" s="37">
        <v>0</v>
      </c>
      <c r="Q140" s="37">
        <v>0</v>
      </c>
      <c r="R140" s="37">
        <v>0</v>
      </c>
      <c r="S140" s="37">
        <v>0</v>
      </c>
      <c r="T140" s="37">
        <v>0</v>
      </c>
      <c r="U140" s="37">
        <v>0</v>
      </c>
      <c r="V140" s="37">
        <v>0</v>
      </c>
      <c r="W140" s="37">
        <v>0</v>
      </c>
      <c r="X140" s="37">
        <v>0</v>
      </c>
      <c r="Y140" s="37">
        <v>0</v>
      </c>
      <c r="Z140" s="37">
        <v>15560.630000000001</v>
      </c>
      <c r="AA140" s="37">
        <v>0</v>
      </c>
      <c r="AB140" s="37">
        <v>0</v>
      </c>
      <c r="AC140" s="37">
        <v>0</v>
      </c>
      <c r="AD140" s="37">
        <v>0</v>
      </c>
    </row>
    <row r="141" spans="1:30" s="39" customFormat="1" outlineLevel="1" collapsed="1" x14ac:dyDescent="0.25">
      <c r="A141" s="35"/>
      <c r="C141" s="28" t="s">
        <v>285</v>
      </c>
      <c r="D141" s="5">
        <f t="shared" ref="D141:AD141" si="7">SUBTOTAL(9,D120:D140)</f>
        <v>1603966.91</v>
      </c>
      <c r="E141" s="5">
        <f t="shared" si="7"/>
        <v>7020.75</v>
      </c>
      <c r="F141" s="5">
        <f t="shared" si="7"/>
        <v>35178.85</v>
      </c>
      <c r="G141" s="5">
        <f t="shared" si="7"/>
        <v>-11864.509999999998</v>
      </c>
      <c r="H141" s="5">
        <f t="shared" si="7"/>
        <v>0</v>
      </c>
      <c r="I141" s="5">
        <f t="shared" si="7"/>
        <v>0</v>
      </c>
      <c r="J141" s="5">
        <f t="shared" si="7"/>
        <v>42356.809999999983</v>
      </c>
      <c r="K141" s="5">
        <f t="shared" si="7"/>
        <v>156826.31999999998</v>
      </c>
      <c r="L141" s="29">
        <f t="shared" si="7"/>
        <v>133805.78</v>
      </c>
      <c r="M141" s="29">
        <f t="shared" si="7"/>
        <v>51426.32</v>
      </c>
      <c r="N141" s="29">
        <f t="shared" si="7"/>
        <v>119340.56000000001</v>
      </c>
      <c r="O141" s="29">
        <f t="shared" si="7"/>
        <v>0</v>
      </c>
      <c r="P141" s="29">
        <f t="shared" si="7"/>
        <v>103470.84000000001</v>
      </c>
      <c r="Q141" s="29">
        <f t="shared" si="7"/>
        <v>179366.2</v>
      </c>
      <c r="R141" s="29">
        <f t="shared" si="7"/>
        <v>0</v>
      </c>
      <c r="S141" s="29">
        <f t="shared" si="7"/>
        <v>104342.53000000001</v>
      </c>
      <c r="T141" s="29">
        <f t="shared" si="7"/>
        <v>0</v>
      </c>
      <c r="U141" s="29">
        <f t="shared" si="7"/>
        <v>12178.060000000001</v>
      </c>
      <c r="V141" s="29">
        <f t="shared" si="7"/>
        <v>36504.370000000024</v>
      </c>
      <c r="W141" s="29">
        <f t="shared" si="7"/>
        <v>336059.16000000009</v>
      </c>
      <c r="X141" s="29">
        <f t="shared" si="7"/>
        <v>250759.18</v>
      </c>
      <c r="Y141" s="29">
        <f t="shared" si="7"/>
        <v>0</v>
      </c>
      <c r="Z141" s="29">
        <f t="shared" si="7"/>
        <v>30473.72</v>
      </c>
      <c r="AA141" s="29">
        <f t="shared" si="7"/>
        <v>8880.2799999999988</v>
      </c>
      <c r="AB141" s="29">
        <f t="shared" si="7"/>
        <v>7841.69</v>
      </c>
      <c r="AC141" s="5">
        <f t="shared" si="7"/>
        <v>0</v>
      </c>
      <c r="AD141" s="5">
        <f t="shared" si="7"/>
        <v>0</v>
      </c>
    </row>
    <row r="142" spans="1:30" s="39" customFormat="1" ht="12.75" hidden="1" outlineLevel="2" x14ac:dyDescent="0.2">
      <c r="A142" s="39" t="s">
        <v>286</v>
      </c>
      <c r="B142" s="39" t="s">
        <v>243</v>
      </c>
      <c r="C142" s="40" t="s">
        <v>244</v>
      </c>
      <c r="D142" s="37">
        <f t="shared" si="2"/>
        <v>599355.1399999999</v>
      </c>
      <c r="E142" s="37">
        <v>261863.93</v>
      </c>
      <c r="F142" s="37">
        <v>0</v>
      </c>
      <c r="G142" s="37">
        <v>0</v>
      </c>
      <c r="H142" s="37">
        <v>0</v>
      </c>
      <c r="I142" s="37">
        <v>0</v>
      </c>
      <c r="J142" s="37">
        <v>0</v>
      </c>
      <c r="K142" s="37">
        <v>0</v>
      </c>
      <c r="L142" s="37">
        <v>0</v>
      </c>
      <c r="M142" s="37">
        <v>0</v>
      </c>
      <c r="N142" s="37">
        <v>0</v>
      </c>
      <c r="O142" s="37">
        <v>0</v>
      </c>
      <c r="P142" s="37">
        <v>0</v>
      </c>
      <c r="Q142" s="37">
        <v>0</v>
      </c>
      <c r="R142" s="37">
        <v>0</v>
      </c>
      <c r="S142" s="37">
        <v>0</v>
      </c>
      <c r="T142" s="37">
        <v>0</v>
      </c>
      <c r="U142" s="37">
        <v>0</v>
      </c>
      <c r="V142" s="37">
        <v>0</v>
      </c>
      <c r="W142" s="37">
        <v>0</v>
      </c>
      <c r="X142" s="37">
        <v>0</v>
      </c>
      <c r="Y142" s="37">
        <v>0</v>
      </c>
      <c r="Z142" s="37">
        <v>0</v>
      </c>
      <c r="AA142" s="37">
        <v>0</v>
      </c>
      <c r="AB142" s="37">
        <v>337491.20999999996</v>
      </c>
      <c r="AC142" s="37">
        <v>0</v>
      </c>
      <c r="AD142" s="37">
        <v>0</v>
      </c>
    </row>
    <row r="143" spans="1:30" s="39" customFormat="1" ht="12.75" hidden="1" outlineLevel="2" x14ac:dyDescent="0.2">
      <c r="A143" s="39" t="s">
        <v>286</v>
      </c>
      <c r="B143" s="39" t="s">
        <v>287</v>
      </c>
      <c r="C143" s="40" t="s">
        <v>288</v>
      </c>
      <c r="D143" s="37">
        <f t="shared" si="2"/>
        <v>576674.56000000006</v>
      </c>
      <c r="E143" s="37">
        <v>0</v>
      </c>
      <c r="F143" s="37">
        <v>0</v>
      </c>
      <c r="G143" s="37">
        <v>0</v>
      </c>
      <c r="H143" s="37"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v>0</v>
      </c>
      <c r="N143" s="37">
        <v>0</v>
      </c>
      <c r="O143" s="37">
        <v>0</v>
      </c>
      <c r="P143" s="37">
        <v>0</v>
      </c>
      <c r="Q143" s="37">
        <v>0</v>
      </c>
      <c r="R143" s="37">
        <v>0</v>
      </c>
      <c r="S143" s="37">
        <v>0</v>
      </c>
      <c r="T143" s="37">
        <v>576674.56000000006</v>
      </c>
      <c r="U143" s="37">
        <v>0</v>
      </c>
      <c r="V143" s="37">
        <v>0</v>
      </c>
      <c r="W143" s="37">
        <v>0</v>
      </c>
      <c r="X143" s="37">
        <v>0</v>
      </c>
      <c r="Y143" s="37">
        <v>0</v>
      </c>
      <c r="Z143" s="37">
        <v>0</v>
      </c>
      <c r="AA143" s="37">
        <v>0</v>
      </c>
      <c r="AB143" s="37">
        <v>0</v>
      </c>
      <c r="AC143" s="37">
        <v>0</v>
      </c>
      <c r="AD143" s="37">
        <v>0</v>
      </c>
    </row>
    <row r="144" spans="1:30" s="39" customFormat="1" ht="12.75" hidden="1" outlineLevel="2" x14ac:dyDescent="0.2">
      <c r="A144" s="39" t="s">
        <v>286</v>
      </c>
      <c r="B144" s="39" t="s">
        <v>289</v>
      </c>
      <c r="C144" s="40" t="s">
        <v>290</v>
      </c>
      <c r="D144" s="37">
        <f t="shared" si="2"/>
        <v>-392844.97</v>
      </c>
      <c r="E144" s="37">
        <v>0</v>
      </c>
      <c r="F144" s="37">
        <v>0</v>
      </c>
      <c r="G144" s="37">
        <v>0</v>
      </c>
      <c r="H144" s="37">
        <v>0</v>
      </c>
      <c r="I144" s="37">
        <v>0</v>
      </c>
      <c r="J144" s="37">
        <v>0</v>
      </c>
      <c r="K144" s="37">
        <v>0</v>
      </c>
      <c r="L144" s="37">
        <v>0</v>
      </c>
      <c r="M144" s="37">
        <v>0</v>
      </c>
      <c r="N144" s="37">
        <v>0</v>
      </c>
      <c r="O144" s="37">
        <v>0</v>
      </c>
      <c r="P144" s="37">
        <v>0</v>
      </c>
      <c r="Q144" s="37">
        <v>0</v>
      </c>
      <c r="R144" s="37">
        <v>0</v>
      </c>
      <c r="S144" s="37">
        <v>0</v>
      </c>
      <c r="T144" s="37">
        <v>-392844.97</v>
      </c>
      <c r="U144" s="37">
        <v>0</v>
      </c>
      <c r="V144" s="37">
        <v>0</v>
      </c>
      <c r="W144" s="37">
        <v>0</v>
      </c>
      <c r="X144" s="37">
        <v>0</v>
      </c>
      <c r="Y144" s="37">
        <v>0</v>
      </c>
      <c r="Z144" s="37">
        <v>0</v>
      </c>
      <c r="AA144" s="37">
        <v>0</v>
      </c>
      <c r="AB144" s="37">
        <v>0</v>
      </c>
      <c r="AC144" s="37">
        <v>0</v>
      </c>
      <c r="AD144" s="37">
        <v>0</v>
      </c>
    </row>
    <row r="145" spans="1:30" s="39" customFormat="1" ht="12.75" hidden="1" outlineLevel="2" x14ac:dyDescent="0.2">
      <c r="A145" s="39" t="s">
        <v>286</v>
      </c>
      <c r="B145" s="39" t="s">
        <v>245</v>
      </c>
      <c r="C145" s="40" t="s">
        <v>246</v>
      </c>
      <c r="D145" s="37">
        <f t="shared" si="2"/>
        <v>-286496.02999999985</v>
      </c>
      <c r="E145" s="37">
        <v>0</v>
      </c>
      <c r="F145" s="37">
        <v>0</v>
      </c>
      <c r="G145" s="37">
        <v>0</v>
      </c>
      <c r="H145" s="37">
        <v>0</v>
      </c>
      <c r="I145" s="37">
        <v>0</v>
      </c>
      <c r="J145" s="37">
        <v>0</v>
      </c>
      <c r="K145" s="37">
        <v>60855.45</v>
      </c>
      <c r="L145" s="37">
        <v>0</v>
      </c>
      <c r="M145" s="37">
        <v>0</v>
      </c>
      <c r="N145" s="37">
        <v>0</v>
      </c>
      <c r="O145" s="37">
        <v>0</v>
      </c>
      <c r="P145" s="37">
        <v>0</v>
      </c>
      <c r="Q145" s="37">
        <v>0</v>
      </c>
      <c r="R145" s="37">
        <v>0</v>
      </c>
      <c r="S145" s="37">
        <v>1187716.3600000001</v>
      </c>
      <c r="T145" s="37">
        <v>-1586070.9</v>
      </c>
      <c r="U145" s="37">
        <v>0</v>
      </c>
      <c r="V145" s="37">
        <v>0</v>
      </c>
      <c r="W145" s="37">
        <v>0</v>
      </c>
      <c r="X145" s="37">
        <v>51003.06</v>
      </c>
      <c r="Y145" s="37">
        <v>0</v>
      </c>
      <c r="Z145" s="37">
        <v>0</v>
      </c>
      <c r="AA145" s="37">
        <v>0</v>
      </c>
      <c r="AB145" s="37">
        <v>0</v>
      </c>
      <c r="AC145" s="37">
        <v>0</v>
      </c>
      <c r="AD145" s="37">
        <v>0</v>
      </c>
    </row>
    <row r="146" spans="1:30" s="39" customFormat="1" ht="12.75" hidden="1" outlineLevel="2" x14ac:dyDescent="0.2">
      <c r="A146" s="39" t="s">
        <v>286</v>
      </c>
      <c r="B146" s="39" t="s">
        <v>247</v>
      </c>
      <c r="C146" s="40" t="s">
        <v>248</v>
      </c>
      <c r="D146" s="37">
        <f t="shared" si="2"/>
        <v>-1194647.8999999999</v>
      </c>
      <c r="E146" s="37">
        <v>0</v>
      </c>
      <c r="F146" s="37">
        <v>0</v>
      </c>
      <c r="G146" s="37">
        <v>0</v>
      </c>
      <c r="H146" s="37">
        <v>0</v>
      </c>
      <c r="I146" s="37">
        <v>0</v>
      </c>
      <c r="J146" s="37">
        <v>0</v>
      </c>
      <c r="K146" s="37">
        <v>37894</v>
      </c>
      <c r="L146" s="37">
        <v>0</v>
      </c>
      <c r="M146" s="37">
        <v>0</v>
      </c>
      <c r="N146" s="37">
        <v>0</v>
      </c>
      <c r="O146" s="37">
        <v>0</v>
      </c>
      <c r="P146" s="37">
        <v>0</v>
      </c>
      <c r="Q146" s="37">
        <v>0</v>
      </c>
      <c r="R146" s="37">
        <v>0</v>
      </c>
      <c r="S146" s="37">
        <v>0</v>
      </c>
      <c r="T146" s="37">
        <v>-1258336.46</v>
      </c>
      <c r="U146" s="37">
        <v>0</v>
      </c>
      <c r="V146" s="37">
        <v>0</v>
      </c>
      <c r="W146" s="37">
        <v>0</v>
      </c>
      <c r="X146" s="37">
        <v>25794.560000000001</v>
      </c>
      <c r="Y146" s="37">
        <v>0</v>
      </c>
      <c r="Z146" s="37">
        <v>0</v>
      </c>
      <c r="AA146" s="37">
        <v>0</v>
      </c>
      <c r="AB146" s="37">
        <v>0</v>
      </c>
      <c r="AC146" s="37">
        <v>0</v>
      </c>
      <c r="AD146" s="37">
        <v>0</v>
      </c>
    </row>
    <row r="147" spans="1:30" s="39" customFormat="1" ht="12.75" hidden="1" outlineLevel="2" x14ac:dyDescent="0.2">
      <c r="A147" s="39" t="s">
        <v>286</v>
      </c>
      <c r="B147" s="39" t="s">
        <v>249</v>
      </c>
      <c r="C147" s="40" t="s">
        <v>250</v>
      </c>
      <c r="D147" s="37">
        <f t="shared" si="2"/>
        <v>3847.0099999999998</v>
      </c>
      <c r="E147" s="37">
        <v>0</v>
      </c>
      <c r="F147" s="37">
        <v>0</v>
      </c>
      <c r="G147" s="37">
        <v>0</v>
      </c>
      <c r="H147" s="37">
        <v>0</v>
      </c>
      <c r="I147" s="37">
        <v>0</v>
      </c>
      <c r="J147" s="37">
        <v>0</v>
      </c>
      <c r="K147" s="37">
        <v>0</v>
      </c>
      <c r="L147" s="37">
        <v>0</v>
      </c>
      <c r="M147" s="37">
        <v>0</v>
      </c>
      <c r="N147" s="37">
        <v>0</v>
      </c>
      <c r="O147" s="37">
        <v>0</v>
      </c>
      <c r="P147" s="37">
        <v>0</v>
      </c>
      <c r="Q147" s="37">
        <v>0</v>
      </c>
      <c r="R147" s="37">
        <v>0</v>
      </c>
      <c r="S147" s="37">
        <v>3847.0099999999998</v>
      </c>
      <c r="T147" s="37">
        <v>0</v>
      </c>
      <c r="U147" s="37">
        <v>0</v>
      </c>
      <c r="V147" s="37">
        <v>0</v>
      </c>
      <c r="W147" s="37">
        <v>0</v>
      </c>
      <c r="X147" s="37">
        <v>0</v>
      </c>
      <c r="Y147" s="37">
        <v>0</v>
      </c>
      <c r="Z147" s="37">
        <v>0</v>
      </c>
      <c r="AA147" s="37">
        <v>0</v>
      </c>
      <c r="AB147" s="37">
        <v>0</v>
      </c>
      <c r="AC147" s="37">
        <v>0</v>
      </c>
      <c r="AD147" s="37">
        <v>0</v>
      </c>
    </row>
    <row r="148" spans="1:30" s="39" customFormat="1" ht="12.75" hidden="1" outlineLevel="2" x14ac:dyDescent="0.2">
      <c r="A148" s="39" t="s">
        <v>286</v>
      </c>
      <c r="B148" s="39" t="s">
        <v>251</v>
      </c>
      <c r="C148" s="40" t="s">
        <v>252</v>
      </c>
      <c r="D148" s="37">
        <f t="shared" si="2"/>
        <v>-103846.02999999997</v>
      </c>
      <c r="E148" s="37">
        <v>0</v>
      </c>
      <c r="F148" s="37">
        <v>0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v>0</v>
      </c>
      <c r="N148" s="37">
        <v>0</v>
      </c>
      <c r="O148" s="37">
        <v>0</v>
      </c>
      <c r="P148" s="37">
        <v>0</v>
      </c>
      <c r="Q148" s="37">
        <v>-196577.80999999997</v>
      </c>
      <c r="R148" s="37">
        <v>0</v>
      </c>
      <c r="S148" s="37">
        <v>75452.850000000006</v>
      </c>
      <c r="T148" s="37">
        <v>0</v>
      </c>
      <c r="U148" s="37">
        <v>0</v>
      </c>
      <c r="V148" s="37">
        <v>0</v>
      </c>
      <c r="W148" s="37">
        <v>0</v>
      </c>
      <c r="X148" s="37">
        <v>0</v>
      </c>
      <c r="Y148" s="37">
        <v>0</v>
      </c>
      <c r="Z148" s="37">
        <v>17278.93</v>
      </c>
      <c r="AA148" s="37">
        <v>0</v>
      </c>
      <c r="AB148" s="37">
        <v>0</v>
      </c>
      <c r="AC148" s="37">
        <v>0</v>
      </c>
      <c r="AD148" s="37">
        <v>0</v>
      </c>
    </row>
    <row r="149" spans="1:30" s="39" customFormat="1" ht="12.75" hidden="1" outlineLevel="2" x14ac:dyDescent="0.2">
      <c r="A149" s="39" t="s">
        <v>286</v>
      </c>
      <c r="B149" s="39" t="s">
        <v>253</v>
      </c>
      <c r="C149" s="40" t="s">
        <v>254</v>
      </c>
      <c r="D149" s="37">
        <f t="shared" si="2"/>
        <v>54003.299999999996</v>
      </c>
      <c r="E149" s="37">
        <v>0</v>
      </c>
      <c r="F149" s="37">
        <v>0</v>
      </c>
      <c r="G149" s="37">
        <v>0</v>
      </c>
      <c r="H149" s="37">
        <v>0</v>
      </c>
      <c r="I149" s="37">
        <v>0</v>
      </c>
      <c r="J149" s="37">
        <v>0</v>
      </c>
      <c r="K149" s="37">
        <v>0</v>
      </c>
      <c r="L149" s="37">
        <v>0</v>
      </c>
      <c r="M149" s="37">
        <v>0</v>
      </c>
      <c r="N149" s="37">
        <v>0</v>
      </c>
      <c r="O149" s="37">
        <v>0</v>
      </c>
      <c r="P149" s="37">
        <v>0</v>
      </c>
      <c r="Q149" s="37">
        <v>0</v>
      </c>
      <c r="R149" s="37">
        <v>0</v>
      </c>
      <c r="S149" s="37">
        <v>0</v>
      </c>
      <c r="T149" s="37">
        <v>0</v>
      </c>
      <c r="U149" s="37">
        <v>0</v>
      </c>
      <c r="V149" s="37">
        <v>0</v>
      </c>
      <c r="W149" s="37">
        <v>0</v>
      </c>
      <c r="X149" s="37">
        <v>0</v>
      </c>
      <c r="Y149" s="37">
        <v>0</v>
      </c>
      <c r="Z149" s="37">
        <v>0</v>
      </c>
      <c r="AA149" s="37">
        <v>0</v>
      </c>
      <c r="AB149" s="37">
        <v>54003.299999999996</v>
      </c>
      <c r="AC149" s="37">
        <v>0</v>
      </c>
      <c r="AD149" s="37">
        <v>0</v>
      </c>
    </row>
    <row r="150" spans="1:30" s="39" customFormat="1" ht="12.75" hidden="1" outlineLevel="2" x14ac:dyDescent="0.2">
      <c r="A150" s="39" t="s">
        <v>286</v>
      </c>
      <c r="B150" s="39" t="s">
        <v>255</v>
      </c>
      <c r="C150" s="40" t="s">
        <v>256</v>
      </c>
      <c r="D150" s="37">
        <f t="shared" si="2"/>
        <v>1187192.54</v>
      </c>
      <c r="E150" s="37">
        <v>0</v>
      </c>
      <c r="F150" s="37">
        <v>0</v>
      </c>
      <c r="G150" s="37">
        <v>0</v>
      </c>
      <c r="H150" s="37">
        <v>0</v>
      </c>
      <c r="I150" s="37">
        <v>0</v>
      </c>
      <c r="J150" s="37">
        <v>0</v>
      </c>
      <c r="K150" s="37">
        <v>0</v>
      </c>
      <c r="L150" s="37">
        <v>0</v>
      </c>
      <c r="M150" s="37">
        <v>0</v>
      </c>
      <c r="N150" s="37">
        <v>0</v>
      </c>
      <c r="O150" s="37">
        <v>0</v>
      </c>
      <c r="P150" s="37">
        <v>0</v>
      </c>
      <c r="Q150" s="37">
        <v>0</v>
      </c>
      <c r="R150" s="37">
        <v>0</v>
      </c>
      <c r="S150" s="37">
        <v>0</v>
      </c>
      <c r="T150" s="37">
        <v>0</v>
      </c>
      <c r="U150" s="37">
        <v>0</v>
      </c>
      <c r="V150" s="37">
        <v>0</v>
      </c>
      <c r="W150" s="37">
        <v>0</v>
      </c>
      <c r="X150" s="37">
        <v>0</v>
      </c>
      <c r="Y150" s="37">
        <v>0</v>
      </c>
      <c r="Z150" s="37">
        <v>0</v>
      </c>
      <c r="AA150" s="37">
        <v>876867.33</v>
      </c>
      <c r="AB150" s="37">
        <v>310325.20999999996</v>
      </c>
      <c r="AC150" s="37">
        <v>0</v>
      </c>
      <c r="AD150" s="37">
        <v>0</v>
      </c>
    </row>
    <row r="151" spans="1:30" s="39" customFormat="1" ht="12.75" hidden="1" outlineLevel="2" x14ac:dyDescent="0.2">
      <c r="A151" s="39" t="s">
        <v>286</v>
      </c>
      <c r="B151" s="39" t="s">
        <v>257</v>
      </c>
      <c r="C151" s="40" t="s">
        <v>258</v>
      </c>
      <c r="D151" s="37">
        <f t="shared" si="2"/>
        <v>-934374.35999999987</v>
      </c>
      <c r="E151" s="37">
        <v>0</v>
      </c>
      <c r="F151" s="37">
        <v>0</v>
      </c>
      <c r="G151" s="37">
        <v>0</v>
      </c>
      <c r="H151" s="37">
        <v>0</v>
      </c>
      <c r="I151" s="37">
        <v>0</v>
      </c>
      <c r="J151" s="37">
        <v>0</v>
      </c>
      <c r="K151" s="37">
        <v>28763</v>
      </c>
      <c r="L151" s="37">
        <v>0</v>
      </c>
      <c r="M151" s="37">
        <v>0</v>
      </c>
      <c r="N151" s="37">
        <v>0</v>
      </c>
      <c r="O151" s="37">
        <v>0</v>
      </c>
      <c r="P151" s="37">
        <v>0</v>
      </c>
      <c r="Q151" s="37">
        <v>-158538.12</v>
      </c>
      <c r="R151" s="37">
        <v>0</v>
      </c>
      <c r="S151" s="37">
        <v>71258.990000000005</v>
      </c>
      <c r="T151" s="37">
        <v>-949702.09</v>
      </c>
      <c r="U151" s="37">
        <v>0</v>
      </c>
      <c r="V151" s="37">
        <v>0</v>
      </c>
      <c r="W151" s="37">
        <v>0</v>
      </c>
      <c r="X151" s="37">
        <v>65907.06</v>
      </c>
      <c r="Y151" s="37">
        <v>0</v>
      </c>
      <c r="Z151" s="37">
        <v>7936.7999999999993</v>
      </c>
      <c r="AA151" s="37">
        <v>0</v>
      </c>
      <c r="AB151" s="37">
        <v>0</v>
      </c>
      <c r="AC151" s="37">
        <v>0</v>
      </c>
      <c r="AD151" s="37">
        <v>0</v>
      </c>
    </row>
    <row r="152" spans="1:30" s="39" customFormat="1" ht="12.75" hidden="1" outlineLevel="2" x14ac:dyDescent="0.2">
      <c r="A152" s="39" t="s">
        <v>286</v>
      </c>
      <c r="B152" s="39" t="s">
        <v>259</v>
      </c>
      <c r="C152" s="40" t="s">
        <v>260</v>
      </c>
      <c r="D152" s="37">
        <f t="shared" si="2"/>
        <v>1371216.83</v>
      </c>
      <c r="E152" s="37">
        <v>4457.33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37">
        <v>0</v>
      </c>
      <c r="N152" s="37">
        <v>0</v>
      </c>
      <c r="O152" s="37">
        <v>0</v>
      </c>
      <c r="P152" s="37">
        <v>0</v>
      </c>
      <c r="Q152" s="37">
        <v>0</v>
      </c>
      <c r="R152" s="37">
        <v>0</v>
      </c>
      <c r="S152" s="37">
        <v>0</v>
      </c>
      <c r="T152" s="37">
        <v>0</v>
      </c>
      <c r="U152" s="37">
        <v>0</v>
      </c>
      <c r="V152" s="37">
        <v>0</v>
      </c>
      <c r="W152" s="37">
        <v>0</v>
      </c>
      <c r="X152" s="37">
        <v>0</v>
      </c>
      <c r="Y152" s="37">
        <v>0</v>
      </c>
      <c r="Z152" s="37">
        <v>0</v>
      </c>
      <c r="AA152" s="37">
        <v>736122.72000000009</v>
      </c>
      <c r="AB152" s="37">
        <v>630636.77999999991</v>
      </c>
      <c r="AC152" s="37">
        <v>0</v>
      </c>
      <c r="AD152" s="37">
        <v>0</v>
      </c>
    </row>
    <row r="153" spans="1:30" s="39" customFormat="1" ht="12.75" hidden="1" outlineLevel="2" x14ac:dyDescent="0.2">
      <c r="A153" s="39" t="s">
        <v>286</v>
      </c>
      <c r="B153" s="39" t="s">
        <v>261</v>
      </c>
      <c r="C153" s="40" t="s">
        <v>262</v>
      </c>
      <c r="D153" s="37">
        <f t="shared" si="2"/>
        <v>337688.6100000001</v>
      </c>
      <c r="E153" s="37">
        <v>0</v>
      </c>
      <c r="F153" s="37">
        <v>46065.600000000006</v>
      </c>
      <c r="G153" s="37">
        <v>0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37">
        <v>0</v>
      </c>
      <c r="N153" s="37">
        <v>0</v>
      </c>
      <c r="O153" s="37">
        <v>0</v>
      </c>
      <c r="P153" s="37">
        <v>0</v>
      </c>
      <c r="Q153" s="37">
        <v>0</v>
      </c>
      <c r="R153" s="37">
        <v>0</v>
      </c>
      <c r="S153" s="37">
        <v>0</v>
      </c>
      <c r="T153" s="37">
        <v>0</v>
      </c>
      <c r="U153" s="37">
        <v>0</v>
      </c>
      <c r="V153" s="37">
        <v>0</v>
      </c>
      <c r="W153" s="37">
        <v>0</v>
      </c>
      <c r="X153" s="37">
        <v>0</v>
      </c>
      <c r="Y153" s="37">
        <v>0</v>
      </c>
      <c r="Z153" s="37">
        <v>0</v>
      </c>
      <c r="AA153" s="37">
        <v>0</v>
      </c>
      <c r="AB153" s="37">
        <v>291623.01000000007</v>
      </c>
      <c r="AC153" s="37">
        <v>0</v>
      </c>
      <c r="AD153" s="37">
        <v>0</v>
      </c>
    </row>
    <row r="154" spans="1:30" s="39" customFormat="1" ht="12.75" hidden="1" outlineLevel="2" x14ac:dyDescent="0.2">
      <c r="A154" s="39" t="s">
        <v>286</v>
      </c>
      <c r="B154" s="39" t="s">
        <v>263</v>
      </c>
      <c r="C154" s="40" t="s">
        <v>264</v>
      </c>
      <c r="D154" s="37">
        <f t="shared" si="2"/>
        <v>-15536.199999999997</v>
      </c>
      <c r="E154" s="37">
        <v>0</v>
      </c>
      <c r="F154" s="37">
        <v>0</v>
      </c>
      <c r="G154" s="37">
        <v>-15536.199999999997</v>
      </c>
      <c r="H154" s="37">
        <v>0</v>
      </c>
      <c r="I154" s="37">
        <v>0</v>
      </c>
      <c r="J154" s="37">
        <v>0</v>
      </c>
      <c r="K154" s="37">
        <v>0</v>
      </c>
      <c r="L154" s="37">
        <v>0</v>
      </c>
      <c r="M154" s="37">
        <v>0</v>
      </c>
      <c r="N154" s="37">
        <v>0</v>
      </c>
      <c r="O154" s="37">
        <v>0</v>
      </c>
      <c r="P154" s="37">
        <v>0</v>
      </c>
      <c r="Q154" s="37">
        <v>0</v>
      </c>
      <c r="R154" s="37">
        <v>0</v>
      </c>
      <c r="S154" s="37">
        <v>0</v>
      </c>
      <c r="T154" s="37">
        <v>0</v>
      </c>
      <c r="U154" s="37">
        <v>0</v>
      </c>
      <c r="V154" s="37">
        <v>0</v>
      </c>
      <c r="W154" s="37">
        <v>0</v>
      </c>
      <c r="X154" s="37">
        <v>0</v>
      </c>
      <c r="Y154" s="37">
        <v>0</v>
      </c>
      <c r="Z154" s="37">
        <v>0</v>
      </c>
      <c r="AA154" s="37">
        <v>0</v>
      </c>
      <c r="AB154" s="37">
        <v>0</v>
      </c>
      <c r="AC154" s="37">
        <v>0</v>
      </c>
      <c r="AD154" s="37">
        <v>0</v>
      </c>
    </row>
    <row r="155" spans="1:30" s="39" customFormat="1" ht="12.75" hidden="1" outlineLevel="2" x14ac:dyDescent="0.2">
      <c r="A155" s="39" t="s">
        <v>286</v>
      </c>
      <c r="B155" s="39" t="s">
        <v>291</v>
      </c>
      <c r="C155" s="40" t="s">
        <v>292</v>
      </c>
      <c r="D155" s="37">
        <f t="shared" si="2"/>
        <v>501524.65</v>
      </c>
      <c r="E155" s="37">
        <v>0</v>
      </c>
      <c r="F155" s="37">
        <v>0</v>
      </c>
      <c r="G155" s="37">
        <v>0</v>
      </c>
      <c r="H155" s="37">
        <v>501524.65</v>
      </c>
      <c r="I155" s="37">
        <v>0</v>
      </c>
      <c r="J155" s="37">
        <v>0</v>
      </c>
      <c r="K155" s="37">
        <v>0</v>
      </c>
      <c r="L155" s="37">
        <v>0</v>
      </c>
      <c r="M155" s="37">
        <v>0</v>
      </c>
      <c r="N155" s="37">
        <v>0</v>
      </c>
      <c r="O155" s="37">
        <v>0</v>
      </c>
      <c r="P155" s="37">
        <v>0</v>
      </c>
      <c r="Q155" s="37">
        <v>0</v>
      </c>
      <c r="R155" s="37">
        <v>0</v>
      </c>
      <c r="S155" s="37">
        <v>0</v>
      </c>
      <c r="T155" s="37">
        <v>0</v>
      </c>
      <c r="U155" s="37">
        <v>0</v>
      </c>
      <c r="V155" s="37">
        <v>0</v>
      </c>
      <c r="W155" s="37">
        <v>0</v>
      </c>
      <c r="X155" s="37">
        <v>0</v>
      </c>
      <c r="Y155" s="37">
        <v>0</v>
      </c>
      <c r="Z155" s="37">
        <v>0</v>
      </c>
      <c r="AA155" s="37">
        <v>0</v>
      </c>
      <c r="AB155" s="37">
        <v>0</v>
      </c>
      <c r="AC155" s="37">
        <v>0</v>
      </c>
      <c r="AD155" s="37">
        <v>0</v>
      </c>
    </row>
    <row r="156" spans="1:30" s="39" customFormat="1" ht="12.75" hidden="1" outlineLevel="2" x14ac:dyDescent="0.2">
      <c r="A156" s="39" t="s">
        <v>286</v>
      </c>
      <c r="B156" s="39" t="s">
        <v>265</v>
      </c>
      <c r="C156" s="40" t="s">
        <v>266</v>
      </c>
      <c r="D156" s="37">
        <f t="shared" si="2"/>
        <v>571291.97</v>
      </c>
      <c r="E156" s="37">
        <v>0</v>
      </c>
      <c r="F156" s="37">
        <v>0</v>
      </c>
      <c r="G156" s="37">
        <v>0</v>
      </c>
      <c r="H156" s="37">
        <v>0</v>
      </c>
      <c r="I156" s="37">
        <v>550032.86</v>
      </c>
      <c r="J156" s="37">
        <v>0</v>
      </c>
      <c r="K156" s="37">
        <v>0</v>
      </c>
      <c r="L156" s="37">
        <v>0</v>
      </c>
      <c r="M156" s="37">
        <v>0</v>
      </c>
      <c r="N156" s="37">
        <v>0</v>
      </c>
      <c r="O156" s="37">
        <v>0</v>
      </c>
      <c r="P156" s="37">
        <v>0</v>
      </c>
      <c r="Q156" s="37">
        <v>0</v>
      </c>
      <c r="R156" s="37">
        <v>0</v>
      </c>
      <c r="S156" s="37">
        <v>21259.11</v>
      </c>
      <c r="T156" s="37">
        <v>0</v>
      </c>
      <c r="U156" s="37">
        <v>0</v>
      </c>
      <c r="V156" s="37">
        <v>0</v>
      </c>
      <c r="W156" s="37">
        <v>0</v>
      </c>
      <c r="X156" s="37">
        <v>0</v>
      </c>
      <c r="Y156" s="37">
        <v>0</v>
      </c>
      <c r="Z156" s="37">
        <v>0</v>
      </c>
      <c r="AA156" s="37">
        <v>0</v>
      </c>
      <c r="AB156" s="37">
        <v>0</v>
      </c>
      <c r="AC156" s="37">
        <v>0</v>
      </c>
      <c r="AD156" s="37">
        <v>0</v>
      </c>
    </row>
    <row r="157" spans="1:30" s="39" customFormat="1" ht="12.75" hidden="1" outlineLevel="2" x14ac:dyDescent="0.2">
      <c r="A157" s="39" t="s">
        <v>286</v>
      </c>
      <c r="B157" s="39" t="s">
        <v>267</v>
      </c>
      <c r="C157" s="40" t="s">
        <v>268</v>
      </c>
      <c r="D157" s="37">
        <f t="shared" si="2"/>
        <v>503167.64</v>
      </c>
      <c r="E157" s="37">
        <v>0</v>
      </c>
      <c r="F157" s="37">
        <v>0</v>
      </c>
      <c r="G157" s="37">
        <v>0</v>
      </c>
      <c r="H157" s="37">
        <v>0</v>
      </c>
      <c r="I157" s="37">
        <v>0</v>
      </c>
      <c r="J157" s="37">
        <v>78886.11</v>
      </c>
      <c r="K157" s="37">
        <v>229847.25</v>
      </c>
      <c r="L157" s="37">
        <v>-120177.42</v>
      </c>
      <c r="M157" s="37">
        <v>0</v>
      </c>
      <c r="N157" s="37">
        <v>0</v>
      </c>
      <c r="O157" s="37">
        <v>1.0000000002037268E-2</v>
      </c>
      <c r="P157" s="37">
        <v>10191.880000000001</v>
      </c>
      <c r="Q157" s="37">
        <v>0</v>
      </c>
      <c r="R157" s="37">
        <v>0</v>
      </c>
      <c r="S157" s="37">
        <v>0</v>
      </c>
      <c r="T157" s="37">
        <v>0</v>
      </c>
      <c r="U157" s="37">
        <v>0</v>
      </c>
      <c r="V157" s="37">
        <v>284730.89</v>
      </c>
      <c r="W157" s="37">
        <v>19688.919999999998</v>
      </c>
      <c r="X157" s="37">
        <v>0</v>
      </c>
      <c r="Y157" s="37">
        <v>0</v>
      </c>
      <c r="Z157" s="37">
        <v>0</v>
      </c>
      <c r="AA157" s="37">
        <v>0</v>
      </c>
      <c r="AB157" s="37">
        <v>0</v>
      </c>
      <c r="AC157" s="37">
        <v>0</v>
      </c>
      <c r="AD157" s="37">
        <v>0</v>
      </c>
    </row>
    <row r="158" spans="1:30" s="39" customFormat="1" ht="12.75" hidden="1" outlineLevel="2" x14ac:dyDescent="0.2">
      <c r="A158" s="39" t="s">
        <v>286</v>
      </c>
      <c r="B158" s="39" t="s">
        <v>269</v>
      </c>
      <c r="C158" s="40" t="s">
        <v>270</v>
      </c>
      <c r="D158" s="37">
        <f t="shared" si="2"/>
        <v>783998.46</v>
      </c>
      <c r="E158" s="37">
        <v>0</v>
      </c>
      <c r="F158" s="37">
        <v>0</v>
      </c>
      <c r="G158" s="37">
        <v>0</v>
      </c>
      <c r="H158" s="37">
        <v>0</v>
      </c>
      <c r="I158" s="37">
        <v>0</v>
      </c>
      <c r="J158" s="37">
        <v>0</v>
      </c>
      <c r="K158" s="37">
        <v>614276.14</v>
      </c>
      <c r="L158" s="37">
        <v>0</v>
      </c>
      <c r="M158" s="37">
        <v>0</v>
      </c>
      <c r="N158" s="37">
        <v>0</v>
      </c>
      <c r="O158" s="37">
        <v>0</v>
      </c>
      <c r="P158" s="37">
        <v>0</v>
      </c>
      <c r="Q158" s="37">
        <v>0</v>
      </c>
      <c r="R158" s="37">
        <v>0</v>
      </c>
      <c r="S158" s="37">
        <v>0</v>
      </c>
      <c r="T158" s="37">
        <v>0</v>
      </c>
      <c r="U158" s="37">
        <v>0</v>
      </c>
      <c r="V158" s="37">
        <v>-6281.55</v>
      </c>
      <c r="W158" s="37">
        <v>0</v>
      </c>
      <c r="X158" s="37">
        <v>176003.87</v>
      </c>
      <c r="Y158" s="37">
        <v>0</v>
      </c>
      <c r="Z158" s="37">
        <v>0</v>
      </c>
      <c r="AA158" s="37">
        <v>0</v>
      </c>
      <c r="AB158" s="37">
        <v>0</v>
      </c>
      <c r="AC158" s="37">
        <v>0</v>
      </c>
      <c r="AD158" s="37">
        <v>0</v>
      </c>
    </row>
    <row r="159" spans="1:30" s="39" customFormat="1" ht="12.75" hidden="1" outlineLevel="2" x14ac:dyDescent="0.2">
      <c r="A159" s="39" t="s">
        <v>286</v>
      </c>
      <c r="B159" s="39" t="s">
        <v>271</v>
      </c>
      <c r="C159" s="40" t="s">
        <v>272</v>
      </c>
      <c r="D159" s="37">
        <f t="shared" si="2"/>
        <v>1293827.5799999998</v>
      </c>
      <c r="E159" s="37">
        <v>0</v>
      </c>
      <c r="F159" s="37">
        <v>0</v>
      </c>
      <c r="G159" s="37">
        <v>0</v>
      </c>
      <c r="H159" s="37">
        <v>0</v>
      </c>
      <c r="I159" s="37">
        <v>0</v>
      </c>
      <c r="J159" s="37">
        <v>0</v>
      </c>
      <c r="K159" s="37">
        <v>0</v>
      </c>
      <c r="L159" s="37">
        <v>0</v>
      </c>
      <c r="M159" s="37">
        <v>1097767.19</v>
      </c>
      <c r="N159" s="37">
        <v>0</v>
      </c>
      <c r="O159" s="37">
        <v>0</v>
      </c>
      <c r="P159" s="37">
        <v>0</v>
      </c>
      <c r="Q159" s="37">
        <v>0</v>
      </c>
      <c r="R159" s="37">
        <v>0</v>
      </c>
      <c r="S159" s="37">
        <v>0</v>
      </c>
      <c r="T159" s="37">
        <v>0</v>
      </c>
      <c r="U159" s="37">
        <v>0</v>
      </c>
      <c r="V159" s="37">
        <v>0</v>
      </c>
      <c r="W159" s="37">
        <v>0</v>
      </c>
      <c r="X159" s="37">
        <v>0</v>
      </c>
      <c r="Y159" s="37">
        <v>0</v>
      </c>
      <c r="Z159" s="37">
        <v>0</v>
      </c>
      <c r="AA159" s="37">
        <v>0</v>
      </c>
      <c r="AB159" s="37">
        <v>196060.38999999998</v>
      </c>
      <c r="AC159" s="37">
        <v>0</v>
      </c>
      <c r="AD159" s="37">
        <v>0</v>
      </c>
    </row>
    <row r="160" spans="1:30" s="39" customFormat="1" ht="12.75" hidden="1" outlineLevel="2" x14ac:dyDescent="0.2">
      <c r="A160" s="39" t="s">
        <v>286</v>
      </c>
      <c r="B160" s="39" t="s">
        <v>293</v>
      </c>
      <c r="C160" s="40" t="s">
        <v>294</v>
      </c>
      <c r="D160" s="37">
        <f t="shared" si="2"/>
        <v>221899.07</v>
      </c>
      <c r="E160" s="37">
        <v>0</v>
      </c>
      <c r="F160" s="37">
        <v>0</v>
      </c>
      <c r="G160" s="37">
        <v>0</v>
      </c>
      <c r="H160" s="37">
        <v>0</v>
      </c>
      <c r="I160" s="37">
        <v>0</v>
      </c>
      <c r="J160" s="37">
        <v>0</v>
      </c>
      <c r="K160" s="37">
        <v>0</v>
      </c>
      <c r="L160" s="37">
        <v>0</v>
      </c>
      <c r="M160" s="37">
        <v>0</v>
      </c>
      <c r="N160" s="37">
        <v>0</v>
      </c>
      <c r="O160" s="37">
        <v>0</v>
      </c>
      <c r="P160" s="37">
        <v>0</v>
      </c>
      <c r="Q160" s="37">
        <v>0</v>
      </c>
      <c r="R160" s="37">
        <v>0</v>
      </c>
      <c r="S160" s="37">
        <v>0</v>
      </c>
      <c r="T160" s="37">
        <v>0</v>
      </c>
      <c r="U160" s="37">
        <v>0</v>
      </c>
      <c r="V160" s="37">
        <v>0</v>
      </c>
      <c r="W160" s="37">
        <v>0</v>
      </c>
      <c r="X160" s="37">
        <v>0</v>
      </c>
      <c r="Y160" s="37">
        <v>104832.26</v>
      </c>
      <c r="Z160" s="37">
        <v>0</v>
      </c>
      <c r="AA160" s="37">
        <v>0</v>
      </c>
      <c r="AB160" s="37">
        <v>0</v>
      </c>
      <c r="AC160" s="37">
        <v>0</v>
      </c>
      <c r="AD160" s="37">
        <v>117066.81</v>
      </c>
    </row>
    <row r="161" spans="1:30" s="39" customFormat="1" ht="12.75" hidden="1" outlineLevel="2" x14ac:dyDescent="0.2">
      <c r="A161" s="39" t="s">
        <v>286</v>
      </c>
      <c r="B161" s="39" t="s">
        <v>273</v>
      </c>
      <c r="C161" s="40" t="s">
        <v>274</v>
      </c>
      <c r="D161" s="37">
        <f t="shared" si="2"/>
        <v>300554.56000000006</v>
      </c>
      <c r="E161" s="37">
        <v>0</v>
      </c>
      <c r="F161" s="37">
        <v>0</v>
      </c>
      <c r="G161" s="37">
        <v>0</v>
      </c>
      <c r="H161" s="37">
        <v>0</v>
      </c>
      <c r="I161" s="37">
        <v>0</v>
      </c>
      <c r="J161" s="37">
        <v>0</v>
      </c>
      <c r="K161" s="37">
        <v>0</v>
      </c>
      <c r="L161" s="37">
        <v>0</v>
      </c>
      <c r="M161" s="37">
        <v>0</v>
      </c>
      <c r="N161" s="37">
        <v>193038.55000000002</v>
      </c>
      <c r="O161" s="37">
        <v>9.9999999802093953E-3</v>
      </c>
      <c r="P161" s="37">
        <v>52348.35</v>
      </c>
      <c r="Q161" s="37">
        <v>0</v>
      </c>
      <c r="R161" s="37">
        <v>0</v>
      </c>
      <c r="S161" s="37">
        <v>0</v>
      </c>
      <c r="T161" s="37">
        <v>0</v>
      </c>
      <c r="U161" s="37">
        <v>15946.789999999997</v>
      </c>
      <c r="V161" s="37">
        <v>0</v>
      </c>
      <c r="W161" s="37">
        <v>36585.770000000004</v>
      </c>
      <c r="X161" s="37">
        <v>0</v>
      </c>
      <c r="Y161" s="37">
        <v>0</v>
      </c>
      <c r="Z161" s="37">
        <v>0</v>
      </c>
      <c r="AA161" s="37">
        <v>0</v>
      </c>
      <c r="AB161" s="37">
        <v>0</v>
      </c>
      <c r="AC161" s="37">
        <v>2635.09</v>
      </c>
      <c r="AD161" s="37">
        <v>0</v>
      </c>
    </row>
    <row r="162" spans="1:30" s="39" customFormat="1" ht="12.75" hidden="1" outlineLevel="2" x14ac:dyDescent="0.2">
      <c r="A162" s="39" t="s">
        <v>286</v>
      </c>
      <c r="B162" s="39" t="s">
        <v>275</v>
      </c>
      <c r="C162" s="40" t="s">
        <v>276</v>
      </c>
      <c r="D162" s="37">
        <f t="shared" si="2"/>
        <v>148375.12999999998</v>
      </c>
      <c r="E162" s="37">
        <v>0</v>
      </c>
      <c r="F162" s="37">
        <v>0</v>
      </c>
      <c r="G162" s="37">
        <v>0</v>
      </c>
      <c r="H162" s="37">
        <v>0</v>
      </c>
      <c r="I162" s="37">
        <v>0</v>
      </c>
      <c r="J162" s="37">
        <v>-7145.510000000002</v>
      </c>
      <c r="K162" s="37">
        <v>-19328.640000000003</v>
      </c>
      <c r="L162" s="37">
        <v>0</v>
      </c>
      <c r="M162" s="37">
        <v>0</v>
      </c>
      <c r="N162" s="37">
        <v>0</v>
      </c>
      <c r="O162" s="37">
        <v>0</v>
      </c>
      <c r="P162" s="37">
        <v>0</v>
      </c>
      <c r="Q162" s="37">
        <v>0</v>
      </c>
      <c r="R162" s="37">
        <v>0</v>
      </c>
      <c r="S162" s="37">
        <v>0</v>
      </c>
      <c r="T162" s="37">
        <v>0</v>
      </c>
      <c r="U162" s="37">
        <v>0</v>
      </c>
      <c r="V162" s="37">
        <v>146597.65</v>
      </c>
      <c r="W162" s="37">
        <v>28251.63</v>
      </c>
      <c r="X162" s="37">
        <v>0</v>
      </c>
      <c r="Y162" s="37">
        <v>0</v>
      </c>
      <c r="Z162" s="37">
        <v>0</v>
      </c>
      <c r="AA162" s="37">
        <v>0</v>
      </c>
      <c r="AB162" s="37">
        <v>0</v>
      </c>
      <c r="AC162" s="37">
        <v>0</v>
      </c>
      <c r="AD162" s="37">
        <v>0</v>
      </c>
    </row>
    <row r="163" spans="1:30" s="39" customFormat="1" ht="12.75" hidden="1" outlineLevel="2" x14ac:dyDescent="0.2">
      <c r="A163" s="39" t="s">
        <v>286</v>
      </c>
      <c r="B163" s="39" t="s">
        <v>277</v>
      </c>
      <c r="C163" s="40" t="s">
        <v>278</v>
      </c>
      <c r="D163" s="37">
        <f t="shared" si="2"/>
        <v>9652.74</v>
      </c>
      <c r="E163" s="37">
        <v>0</v>
      </c>
      <c r="F163" s="37">
        <v>0</v>
      </c>
      <c r="G163" s="37">
        <v>0</v>
      </c>
      <c r="H163" s="37">
        <v>0</v>
      </c>
      <c r="I163" s="37">
        <v>0</v>
      </c>
      <c r="J163" s="37">
        <v>0</v>
      </c>
      <c r="K163" s="37">
        <v>0</v>
      </c>
      <c r="L163" s="37">
        <v>0</v>
      </c>
      <c r="M163" s="37">
        <v>0</v>
      </c>
      <c r="N163" s="37">
        <v>0</v>
      </c>
      <c r="O163" s="37">
        <v>0</v>
      </c>
      <c r="P163" s="37">
        <v>0</v>
      </c>
      <c r="Q163" s="37">
        <v>0</v>
      </c>
      <c r="R163" s="37">
        <v>0</v>
      </c>
      <c r="S163" s="37">
        <v>0</v>
      </c>
      <c r="T163" s="37">
        <v>0</v>
      </c>
      <c r="U163" s="37">
        <v>0</v>
      </c>
      <c r="V163" s="37">
        <v>0</v>
      </c>
      <c r="W163" s="37">
        <v>0</v>
      </c>
      <c r="X163" s="37">
        <v>9652.74</v>
      </c>
      <c r="Y163" s="37">
        <v>0</v>
      </c>
      <c r="Z163" s="37">
        <v>0</v>
      </c>
      <c r="AA163" s="37">
        <v>0</v>
      </c>
      <c r="AB163" s="37">
        <v>0</v>
      </c>
      <c r="AC163" s="37">
        <v>0</v>
      </c>
      <c r="AD163" s="37">
        <v>0</v>
      </c>
    </row>
    <row r="164" spans="1:30" s="39" customFormat="1" ht="12.75" hidden="1" outlineLevel="2" x14ac:dyDescent="0.2">
      <c r="A164" s="39" t="s">
        <v>286</v>
      </c>
      <c r="B164" s="39" t="s">
        <v>279</v>
      </c>
      <c r="C164" s="40" t="s">
        <v>280</v>
      </c>
      <c r="D164" s="37">
        <f t="shared" si="2"/>
        <v>1863874.0899999999</v>
      </c>
      <c r="E164" s="37">
        <v>0</v>
      </c>
      <c r="F164" s="37">
        <v>0</v>
      </c>
      <c r="G164" s="37">
        <v>0</v>
      </c>
      <c r="H164" s="37">
        <v>0</v>
      </c>
      <c r="I164" s="37">
        <v>0</v>
      </c>
      <c r="J164" s="37">
        <v>0</v>
      </c>
      <c r="K164" s="37">
        <v>0</v>
      </c>
      <c r="L164" s="37">
        <v>0</v>
      </c>
      <c r="M164" s="37">
        <v>0</v>
      </c>
      <c r="N164" s="37">
        <v>-176819.33000000002</v>
      </c>
      <c r="O164" s="37">
        <v>1503533.54</v>
      </c>
      <c r="P164" s="37">
        <v>0</v>
      </c>
      <c r="Q164" s="37">
        <v>0</v>
      </c>
      <c r="R164" s="37">
        <v>0</v>
      </c>
      <c r="S164" s="37">
        <v>0</v>
      </c>
      <c r="T164" s="37">
        <v>0</v>
      </c>
      <c r="U164" s="37">
        <v>0</v>
      </c>
      <c r="V164" s="37">
        <v>0</v>
      </c>
      <c r="W164" s="37">
        <v>537159.88</v>
      </c>
      <c r="X164" s="37">
        <v>0</v>
      </c>
      <c r="Y164" s="37">
        <v>0</v>
      </c>
      <c r="Z164" s="37">
        <v>0</v>
      </c>
      <c r="AA164" s="37">
        <v>0</v>
      </c>
      <c r="AB164" s="37">
        <v>0</v>
      </c>
      <c r="AC164" s="37">
        <v>0</v>
      </c>
      <c r="AD164" s="37">
        <v>0</v>
      </c>
    </row>
    <row r="165" spans="1:30" s="39" customFormat="1" ht="12.75" hidden="1" outlineLevel="2" x14ac:dyDescent="0.2">
      <c r="A165" s="39" t="s">
        <v>286</v>
      </c>
      <c r="B165" s="39" t="s">
        <v>281</v>
      </c>
      <c r="C165" s="40" t="s">
        <v>282</v>
      </c>
      <c r="D165" s="37">
        <f t="shared" si="2"/>
        <v>3292.56</v>
      </c>
      <c r="E165" s="37">
        <v>0</v>
      </c>
      <c r="F165" s="37">
        <v>0</v>
      </c>
      <c r="G165" s="37">
        <v>0</v>
      </c>
      <c r="H165" s="37">
        <v>0</v>
      </c>
      <c r="I165" s="37">
        <v>0</v>
      </c>
      <c r="J165" s="37">
        <v>0</v>
      </c>
      <c r="K165" s="37">
        <v>0</v>
      </c>
      <c r="L165" s="37">
        <v>0</v>
      </c>
      <c r="M165" s="37">
        <v>3087</v>
      </c>
      <c r="N165" s="37">
        <v>0</v>
      </c>
      <c r="O165" s="37">
        <v>0</v>
      </c>
      <c r="P165" s="37">
        <v>0</v>
      </c>
      <c r="Q165" s="37">
        <v>0</v>
      </c>
      <c r="R165" s="37">
        <v>0</v>
      </c>
      <c r="S165" s="37">
        <v>0</v>
      </c>
      <c r="T165" s="37">
        <v>0</v>
      </c>
      <c r="U165" s="37">
        <v>0</v>
      </c>
      <c r="V165" s="37">
        <v>0</v>
      </c>
      <c r="W165" s="37">
        <v>0</v>
      </c>
      <c r="X165" s="37">
        <v>0</v>
      </c>
      <c r="Y165" s="37">
        <v>0</v>
      </c>
      <c r="Z165" s="37">
        <v>0</v>
      </c>
      <c r="AA165" s="37">
        <v>0</v>
      </c>
      <c r="AB165" s="37">
        <v>205.56</v>
      </c>
      <c r="AC165" s="37">
        <v>0</v>
      </c>
      <c r="AD165" s="37">
        <v>0</v>
      </c>
    </row>
    <row r="166" spans="1:30" s="39" customFormat="1" ht="12.75" hidden="1" outlineLevel="2" x14ac:dyDescent="0.2">
      <c r="A166" s="39" t="s">
        <v>286</v>
      </c>
      <c r="B166" s="39" t="s">
        <v>283</v>
      </c>
      <c r="C166" s="40" t="s">
        <v>284</v>
      </c>
      <c r="D166" s="37">
        <f t="shared" si="2"/>
        <v>-175463.84999999998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7">
        <v>0</v>
      </c>
      <c r="K166" s="37">
        <v>0</v>
      </c>
      <c r="L166" s="37">
        <v>0</v>
      </c>
      <c r="M166" s="37">
        <v>0</v>
      </c>
      <c r="N166" s="37">
        <v>0</v>
      </c>
      <c r="O166" s="37">
        <v>0</v>
      </c>
      <c r="P166" s="37">
        <v>0</v>
      </c>
      <c r="Q166" s="37">
        <v>-1772.35</v>
      </c>
      <c r="R166" s="37">
        <v>0</v>
      </c>
      <c r="S166" s="37">
        <v>0</v>
      </c>
      <c r="T166" s="37">
        <v>0</v>
      </c>
      <c r="U166" s="37">
        <v>0</v>
      </c>
      <c r="V166" s="37">
        <v>0</v>
      </c>
      <c r="W166" s="37">
        <v>0</v>
      </c>
      <c r="X166" s="37">
        <v>0</v>
      </c>
      <c r="Y166" s="37">
        <v>0</v>
      </c>
      <c r="Z166" s="37">
        <v>-173691.49999999997</v>
      </c>
      <c r="AA166" s="37">
        <v>0</v>
      </c>
      <c r="AB166" s="37">
        <v>0</v>
      </c>
      <c r="AC166" s="37">
        <v>0</v>
      </c>
      <c r="AD166" s="37">
        <v>0</v>
      </c>
    </row>
    <row r="167" spans="1:30" s="39" customFormat="1" ht="12.75" hidden="1" outlineLevel="2" x14ac:dyDescent="0.2">
      <c r="A167" s="39" t="s">
        <v>286</v>
      </c>
      <c r="B167" s="39" t="s">
        <v>295</v>
      </c>
      <c r="C167" s="40" t="s">
        <v>296</v>
      </c>
      <c r="D167" s="37">
        <f t="shared" si="2"/>
        <v>88521.37</v>
      </c>
      <c r="E167" s="37">
        <v>0</v>
      </c>
      <c r="F167" s="37">
        <v>0</v>
      </c>
      <c r="G167" s="37">
        <v>0</v>
      </c>
      <c r="H167" s="37">
        <v>0</v>
      </c>
      <c r="I167" s="37">
        <v>0</v>
      </c>
      <c r="J167" s="37">
        <v>0</v>
      </c>
      <c r="K167" s="37">
        <v>0</v>
      </c>
      <c r="L167" s="37">
        <v>0</v>
      </c>
      <c r="M167" s="37">
        <v>0</v>
      </c>
      <c r="N167" s="37">
        <v>0</v>
      </c>
      <c r="O167" s="37">
        <v>0</v>
      </c>
      <c r="P167" s="37">
        <v>0</v>
      </c>
      <c r="Q167" s="37">
        <v>0</v>
      </c>
      <c r="R167" s="37">
        <v>0</v>
      </c>
      <c r="S167" s="37">
        <v>0</v>
      </c>
      <c r="T167" s="37">
        <v>0</v>
      </c>
      <c r="U167" s="37">
        <v>0</v>
      </c>
      <c r="V167" s="37">
        <v>0</v>
      </c>
      <c r="W167" s="37">
        <v>0</v>
      </c>
      <c r="X167" s="37">
        <v>0</v>
      </c>
      <c r="Y167" s="37">
        <v>0</v>
      </c>
      <c r="Z167" s="37">
        <v>0</v>
      </c>
      <c r="AA167" s="37">
        <v>0</v>
      </c>
      <c r="AB167" s="37">
        <v>0</v>
      </c>
      <c r="AC167" s="37">
        <v>88521.37</v>
      </c>
      <c r="AD167" s="37">
        <v>0</v>
      </c>
    </row>
    <row r="168" spans="1:30" s="39" customFormat="1" outlineLevel="1" collapsed="1" x14ac:dyDescent="0.25">
      <c r="A168" s="35"/>
      <c r="C168" s="28" t="s">
        <v>297</v>
      </c>
      <c r="D168" s="5">
        <f t="shared" ref="D168:AD168" si="8">SUBTOTAL(9,D142:D167)</f>
        <v>7316748.4700000016</v>
      </c>
      <c r="E168" s="5">
        <f t="shared" si="8"/>
        <v>266321.26</v>
      </c>
      <c r="F168" s="5">
        <f t="shared" si="8"/>
        <v>46065.600000000006</v>
      </c>
      <c r="G168" s="5">
        <f t="shared" si="8"/>
        <v>-15536.199999999997</v>
      </c>
      <c r="H168" s="5">
        <f t="shared" si="8"/>
        <v>501524.65</v>
      </c>
      <c r="I168" s="5">
        <f t="shared" si="8"/>
        <v>550032.86</v>
      </c>
      <c r="J168" s="5">
        <f t="shared" si="8"/>
        <v>71740.600000000006</v>
      </c>
      <c r="K168" s="5">
        <f t="shared" si="8"/>
        <v>952307.20000000007</v>
      </c>
      <c r="L168" s="29">
        <f t="shared" si="8"/>
        <v>-120177.42</v>
      </c>
      <c r="M168" s="29">
        <f t="shared" si="8"/>
        <v>1100854.19</v>
      </c>
      <c r="N168" s="29">
        <f t="shared" si="8"/>
        <v>16219.220000000001</v>
      </c>
      <c r="O168" s="29">
        <f t="shared" si="8"/>
        <v>1503533.56</v>
      </c>
      <c r="P168" s="29">
        <f t="shared" si="8"/>
        <v>62540.229999999996</v>
      </c>
      <c r="Q168" s="29">
        <f t="shared" si="8"/>
        <v>-356888.27999999991</v>
      </c>
      <c r="R168" s="29">
        <f t="shared" si="8"/>
        <v>0</v>
      </c>
      <c r="S168" s="29">
        <f t="shared" si="8"/>
        <v>1359534.3200000003</v>
      </c>
      <c r="T168" s="29">
        <f t="shared" si="8"/>
        <v>-3610279.8599999994</v>
      </c>
      <c r="U168" s="29">
        <f t="shared" si="8"/>
        <v>15946.789999999997</v>
      </c>
      <c r="V168" s="29">
        <f t="shared" si="8"/>
        <v>425046.99</v>
      </c>
      <c r="W168" s="29">
        <f t="shared" si="8"/>
        <v>621686.19999999995</v>
      </c>
      <c r="X168" s="29">
        <f t="shared" si="8"/>
        <v>328361.28999999998</v>
      </c>
      <c r="Y168" s="29">
        <f t="shared" si="8"/>
        <v>104832.26</v>
      </c>
      <c r="Z168" s="29">
        <f t="shared" si="8"/>
        <v>-148475.76999999996</v>
      </c>
      <c r="AA168" s="29">
        <f t="shared" si="8"/>
        <v>1612990.05</v>
      </c>
      <c r="AB168" s="29">
        <f t="shared" si="8"/>
        <v>1820345.46</v>
      </c>
      <c r="AC168" s="5">
        <f t="shared" si="8"/>
        <v>91156.459999999992</v>
      </c>
      <c r="AD168" s="5">
        <f t="shared" si="8"/>
        <v>117066.81</v>
      </c>
    </row>
    <row r="169" spans="1:30" s="39" customFormat="1" ht="12.75" hidden="1" outlineLevel="2" x14ac:dyDescent="0.2">
      <c r="A169" s="39" t="s">
        <v>298</v>
      </c>
      <c r="B169" s="39" t="s">
        <v>299</v>
      </c>
      <c r="C169" s="40" t="s">
        <v>300</v>
      </c>
      <c r="D169" s="37">
        <f t="shared" si="2"/>
        <v>2861.58</v>
      </c>
      <c r="E169" s="37">
        <v>0</v>
      </c>
      <c r="F169" s="37">
        <v>0</v>
      </c>
      <c r="G169" s="37">
        <v>2861.58</v>
      </c>
      <c r="H169" s="37">
        <v>0</v>
      </c>
      <c r="I169" s="37">
        <v>0</v>
      </c>
      <c r="J169" s="37">
        <v>0</v>
      </c>
      <c r="K169" s="37">
        <v>0</v>
      </c>
      <c r="L169" s="37">
        <v>0</v>
      </c>
      <c r="M169" s="37">
        <v>0</v>
      </c>
      <c r="N169" s="37">
        <v>0</v>
      </c>
      <c r="O169" s="37">
        <v>0</v>
      </c>
      <c r="P169" s="37">
        <v>0</v>
      </c>
      <c r="Q169" s="37">
        <v>0</v>
      </c>
      <c r="R169" s="37">
        <v>0</v>
      </c>
      <c r="S169" s="37">
        <v>0</v>
      </c>
      <c r="T169" s="37">
        <v>0</v>
      </c>
      <c r="U169" s="37">
        <v>0</v>
      </c>
      <c r="V169" s="37">
        <v>0</v>
      </c>
      <c r="W169" s="37">
        <v>0</v>
      </c>
      <c r="X169" s="37">
        <v>0</v>
      </c>
      <c r="Y169" s="37">
        <v>0</v>
      </c>
      <c r="Z169" s="37">
        <v>0</v>
      </c>
      <c r="AA169" s="37">
        <v>0</v>
      </c>
      <c r="AB169" s="37">
        <v>0</v>
      </c>
      <c r="AC169" s="37">
        <v>0</v>
      </c>
      <c r="AD169" s="37">
        <v>0</v>
      </c>
    </row>
    <row r="170" spans="1:30" s="39" customFormat="1" ht="12.75" hidden="1" outlineLevel="2" x14ac:dyDescent="0.2">
      <c r="A170" s="39" t="s">
        <v>298</v>
      </c>
      <c r="B170" s="39" t="s">
        <v>301</v>
      </c>
      <c r="C170" s="40" t="s">
        <v>302</v>
      </c>
      <c r="D170" s="37">
        <f t="shared" si="2"/>
        <v>147696.45999999996</v>
      </c>
      <c r="E170" s="37">
        <v>0</v>
      </c>
      <c r="F170" s="37">
        <v>0</v>
      </c>
      <c r="G170" s="37">
        <v>0</v>
      </c>
      <c r="H170" s="37">
        <v>0</v>
      </c>
      <c r="I170" s="37">
        <v>0</v>
      </c>
      <c r="J170" s="37">
        <v>0</v>
      </c>
      <c r="K170" s="37">
        <v>26416.560000000001</v>
      </c>
      <c r="L170" s="37">
        <v>0</v>
      </c>
      <c r="M170" s="37">
        <v>0</v>
      </c>
      <c r="N170" s="37">
        <v>0</v>
      </c>
      <c r="O170" s="37">
        <v>0</v>
      </c>
      <c r="P170" s="37">
        <v>0</v>
      </c>
      <c r="Q170" s="37">
        <v>22465.979999999992</v>
      </c>
      <c r="R170" s="37">
        <v>0</v>
      </c>
      <c r="S170" s="37">
        <v>14955.769999999997</v>
      </c>
      <c r="T170" s="37">
        <v>36756.46</v>
      </c>
      <c r="U170" s="37">
        <v>0</v>
      </c>
      <c r="V170" s="37">
        <v>-819.3599999999999</v>
      </c>
      <c r="W170" s="37">
        <v>0</v>
      </c>
      <c r="X170" s="37">
        <v>38095.81</v>
      </c>
      <c r="Y170" s="37">
        <v>0</v>
      </c>
      <c r="Z170" s="37">
        <v>9825.24</v>
      </c>
      <c r="AA170" s="37">
        <v>0</v>
      </c>
      <c r="AB170" s="37">
        <v>0</v>
      </c>
      <c r="AC170" s="37">
        <v>0</v>
      </c>
      <c r="AD170" s="37">
        <v>0</v>
      </c>
    </row>
    <row r="171" spans="1:30" s="39" customFormat="1" ht="12.75" hidden="1" outlineLevel="2" x14ac:dyDescent="0.2">
      <c r="A171" s="39" t="s">
        <v>298</v>
      </c>
      <c r="B171" s="39" t="s">
        <v>303</v>
      </c>
      <c r="C171" s="40" t="s">
        <v>304</v>
      </c>
      <c r="D171" s="37">
        <f t="shared" si="2"/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0</v>
      </c>
      <c r="N171" s="37">
        <v>0</v>
      </c>
      <c r="O171" s="37">
        <v>0</v>
      </c>
      <c r="P171" s="37">
        <v>0</v>
      </c>
      <c r="Q171" s="37">
        <v>0</v>
      </c>
      <c r="R171" s="37">
        <v>0</v>
      </c>
      <c r="S171" s="37">
        <v>0</v>
      </c>
      <c r="T171" s="37">
        <v>0</v>
      </c>
      <c r="U171" s="37">
        <v>0</v>
      </c>
      <c r="V171" s="37">
        <v>0</v>
      </c>
      <c r="W171" s="37">
        <v>0</v>
      </c>
      <c r="X171" s="37">
        <v>0</v>
      </c>
      <c r="Y171" s="37">
        <v>0</v>
      </c>
      <c r="Z171" s="37">
        <v>0</v>
      </c>
      <c r="AA171" s="37">
        <v>0</v>
      </c>
      <c r="AB171" s="37">
        <v>0</v>
      </c>
      <c r="AC171" s="37">
        <v>0</v>
      </c>
      <c r="AD171" s="37">
        <v>0</v>
      </c>
    </row>
    <row r="172" spans="1:30" s="39" customFormat="1" ht="12.75" hidden="1" outlineLevel="2" x14ac:dyDescent="0.2">
      <c r="A172" s="39" t="s">
        <v>298</v>
      </c>
      <c r="B172" s="39" t="s">
        <v>305</v>
      </c>
      <c r="C172" s="40" t="s">
        <v>306</v>
      </c>
      <c r="D172" s="37">
        <f t="shared" si="2"/>
        <v>62025.32</v>
      </c>
      <c r="E172" s="37">
        <v>0</v>
      </c>
      <c r="F172" s="37">
        <v>0</v>
      </c>
      <c r="G172" s="37">
        <v>0</v>
      </c>
      <c r="H172" s="37">
        <v>2355.06</v>
      </c>
      <c r="I172" s="37">
        <v>0</v>
      </c>
      <c r="J172" s="37">
        <v>15812.07</v>
      </c>
      <c r="K172" s="37">
        <v>-42070.13</v>
      </c>
      <c r="L172" s="37">
        <v>4363.57</v>
      </c>
      <c r="M172" s="37">
        <v>0</v>
      </c>
      <c r="N172" s="37">
        <v>21686.81</v>
      </c>
      <c r="O172" s="37">
        <v>0</v>
      </c>
      <c r="P172" s="37">
        <v>13928.01</v>
      </c>
      <c r="Q172" s="37">
        <v>0</v>
      </c>
      <c r="R172" s="37">
        <v>0</v>
      </c>
      <c r="S172" s="37">
        <v>0</v>
      </c>
      <c r="T172" s="37">
        <v>0</v>
      </c>
      <c r="U172" s="37">
        <v>2272.7799999999997</v>
      </c>
      <c r="V172" s="37">
        <v>3543.7199999999993</v>
      </c>
      <c r="W172" s="37">
        <v>38387.729999999996</v>
      </c>
      <c r="X172" s="37">
        <v>1745.7</v>
      </c>
      <c r="Y172" s="37">
        <v>0</v>
      </c>
      <c r="Z172" s="37">
        <v>0</v>
      </c>
      <c r="AA172" s="37">
        <v>0</v>
      </c>
      <c r="AB172" s="37">
        <v>0</v>
      </c>
      <c r="AC172" s="37">
        <v>0</v>
      </c>
      <c r="AD172" s="37">
        <v>0</v>
      </c>
    </row>
    <row r="173" spans="1:30" s="39" customFormat="1" ht="12.75" hidden="1" outlineLevel="2" x14ac:dyDescent="0.2">
      <c r="A173" s="39" t="s">
        <v>298</v>
      </c>
      <c r="B173" s="39" t="s">
        <v>307</v>
      </c>
      <c r="C173" s="40" t="s">
        <v>308</v>
      </c>
      <c r="D173" s="37">
        <f t="shared" si="2"/>
        <v>23077.71</v>
      </c>
      <c r="E173" s="37">
        <v>1370.25</v>
      </c>
      <c r="F173" s="37">
        <v>8200.02</v>
      </c>
      <c r="G173" s="37">
        <v>0</v>
      </c>
      <c r="H173" s="37">
        <v>0</v>
      </c>
      <c r="I173" s="37">
        <v>0</v>
      </c>
      <c r="J173" s="37">
        <v>0</v>
      </c>
      <c r="K173" s="37">
        <v>0</v>
      </c>
      <c r="L173" s="37">
        <v>0</v>
      </c>
      <c r="M173" s="37">
        <v>10428.4</v>
      </c>
      <c r="N173" s="37">
        <v>0</v>
      </c>
      <c r="O173" s="37">
        <v>0</v>
      </c>
      <c r="P173" s="37">
        <v>0</v>
      </c>
      <c r="Q173" s="37">
        <v>0</v>
      </c>
      <c r="R173" s="37">
        <v>0</v>
      </c>
      <c r="S173" s="37">
        <v>0</v>
      </c>
      <c r="T173" s="37">
        <v>0</v>
      </c>
      <c r="U173" s="37">
        <v>0</v>
      </c>
      <c r="V173" s="37">
        <v>0</v>
      </c>
      <c r="W173" s="37">
        <v>0</v>
      </c>
      <c r="X173" s="37">
        <v>0</v>
      </c>
      <c r="Y173" s="37">
        <v>0</v>
      </c>
      <c r="Z173" s="37">
        <v>0</v>
      </c>
      <c r="AA173" s="37">
        <v>1520.5900000000001</v>
      </c>
      <c r="AB173" s="37">
        <v>1558.4499999999998</v>
      </c>
      <c r="AC173" s="37">
        <v>0</v>
      </c>
      <c r="AD173" s="37">
        <v>0</v>
      </c>
    </row>
    <row r="174" spans="1:30" s="39" customFormat="1" outlineLevel="1" collapsed="1" x14ac:dyDescent="0.25">
      <c r="A174" s="35"/>
      <c r="C174" s="28" t="s">
        <v>309</v>
      </c>
      <c r="D174" s="5">
        <f t="shared" ref="D174:AD174" si="9">SUBTOTAL(9,D169:D173)</f>
        <v>235661.06999999995</v>
      </c>
      <c r="E174" s="5">
        <f t="shared" si="9"/>
        <v>1370.25</v>
      </c>
      <c r="F174" s="5">
        <f t="shared" si="9"/>
        <v>8200.02</v>
      </c>
      <c r="G174" s="5">
        <f t="shared" si="9"/>
        <v>2861.58</v>
      </c>
      <c r="H174" s="5">
        <f t="shared" si="9"/>
        <v>2355.06</v>
      </c>
      <c r="I174" s="5">
        <f t="shared" si="9"/>
        <v>0</v>
      </c>
      <c r="J174" s="5">
        <f t="shared" si="9"/>
        <v>15812.07</v>
      </c>
      <c r="K174" s="5">
        <f t="shared" si="9"/>
        <v>-15653.569999999996</v>
      </c>
      <c r="L174" s="29">
        <f t="shared" si="9"/>
        <v>4363.57</v>
      </c>
      <c r="M174" s="29">
        <f t="shared" si="9"/>
        <v>10428.4</v>
      </c>
      <c r="N174" s="29">
        <f t="shared" si="9"/>
        <v>21686.81</v>
      </c>
      <c r="O174" s="29">
        <f t="shared" si="9"/>
        <v>0</v>
      </c>
      <c r="P174" s="29">
        <f t="shared" si="9"/>
        <v>13928.01</v>
      </c>
      <c r="Q174" s="29">
        <f t="shared" si="9"/>
        <v>22465.979999999992</v>
      </c>
      <c r="R174" s="29">
        <f t="shared" si="9"/>
        <v>0</v>
      </c>
      <c r="S174" s="29">
        <f t="shared" si="9"/>
        <v>14955.769999999997</v>
      </c>
      <c r="T174" s="29">
        <f t="shared" si="9"/>
        <v>36756.46</v>
      </c>
      <c r="U174" s="29">
        <f t="shared" si="9"/>
        <v>2272.7799999999997</v>
      </c>
      <c r="V174" s="29">
        <f t="shared" si="9"/>
        <v>2724.3599999999997</v>
      </c>
      <c r="W174" s="29">
        <f t="shared" si="9"/>
        <v>38387.729999999996</v>
      </c>
      <c r="X174" s="29">
        <f t="shared" si="9"/>
        <v>39841.509999999995</v>
      </c>
      <c r="Y174" s="29">
        <f t="shared" si="9"/>
        <v>0</v>
      </c>
      <c r="Z174" s="29">
        <f t="shared" si="9"/>
        <v>9825.24</v>
      </c>
      <c r="AA174" s="29">
        <f t="shared" si="9"/>
        <v>1520.5900000000001</v>
      </c>
      <c r="AB174" s="29">
        <f t="shared" si="9"/>
        <v>1558.4499999999998</v>
      </c>
      <c r="AC174" s="5">
        <f t="shared" si="9"/>
        <v>0</v>
      </c>
      <c r="AD174" s="5">
        <f t="shared" si="9"/>
        <v>0</v>
      </c>
    </row>
    <row r="175" spans="1:30" s="39" customFormat="1" ht="12.75" hidden="1" outlineLevel="2" x14ac:dyDescent="0.2">
      <c r="A175" s="39" t="s">
        <v>310</v>
      </c>
      <c r="B175" s="39" t="s">
        <v>299</v>
      </c>
      <c r="C175" s="40" t="s">
        <v>300</v>
      </c>
      <c r="D175" s="37">
        <f t="shared" si="2"/>
        <v>3162.79</v>
      </c>
      <c r="E175" s="37">
        <v>0</v>
      </c>
      <c r="F175" s="37">
        <v>0</v>
      </c>
      <c r="G175" s="37">
        <v>3162.79</v>
      </c>
      <c r="H175" s="37">
        <v>0</v>
      </c>
      <c r="I175" s="37">
        <v>0</v>
      </c>
      <c r="J175" s="37">
        <v>0</v>
      </c>
      <c r="K175" s="37">
        <v>0</v>
      </c>
      <c r="L175" s="37">
        <v>0</v>
      </c>
      <c r="M175" s="37">
        <v>0</v>
      </c>
      <c r="N175" s="37">
        <v>0</v>
      </c>
      <c r="O175" s="37">
        <v>0</v>
      </c>
      <c r="P175" s="37">
        <v>0</v>
      </c>
      <c r="Q175" s="37">
        <v>0</v>
      </c>
      <c r="R175" s="37">
        <v>0</v>
      </c>
      <c r="S175" s="37">
        <v>0</v>
      </c>
      <c r="T175" s="37">
        <v>0</v>
      </c>
      <c r="U175" s="37">
        <v>0</v>
      </c>
      <c r="V175" s="37">
        <v>0</v>
      </c>
      <c r="W175" s="37">
        <v>0</v>
      </c>
      <c r="X175" s="37">
        <v>0</v>
      </c>
      <c r="Y175" s="37">
        <v>0</v>
      </c>
      <c r="Z175" s="37">
        <v>0</v>
      </c>
      <c r="AA175" s="37">
        <v>0</v>
      </c>
      <c r="AB175" s="37">
        <v>0</v>
      </c>
      <c r="AC175" s="37">
        <v>0</v>
      </c>
      <c r="AD175" s="37">
        <v>0</v>
      </c>
    </row>
    <row r="176" spans="1:30" s="39" customFormat="1" ht="12.75" hidden="1" outlineLevel="2" x14ac:dyDescent="0.2">
      <c r="A176" s="39" t="s">
        <v>310</v>
      </c>
      <c r="B176" s="39" t="s">
        <v>301</v>
      </c>
      <c r="C176" s="40" t="s">
        <v>302</v>
      </c>
      <c r="D176" s="37">
        <f t="shared" si="2"/>
        <v>395502.98000000004</v>
      </c>
      <c r="E176" s="37">
        <v>0</v>
      </c>
      <c r="F176" s="37">
        <v>0</v>
      </c>
      <c r="G176" s="37">
        <v>0</v>
      </c>
      <c r="H176" s="37">
        <v>0</v>
      </c>
      <c r="I176" s="37">
        <v>115099.61</v>
      </c>
      <c r="J176" s="37">
        <v>0</v>
      </c>
      <c r="K176" s="37">
        <v>210743.51</v>
      </c>
      <c r="L176" s="37">
        <v>0</v>
      </c>
      <c r="M176" s="37">
        <v>0</v>
      </c>
      <c r="N176" s="37">
        <v>0</v>
      </c>
      <c r="O176" s="37">
        <v>0</v>
      </c>
      <c r="P176" s="37">
        <v>0</v>
      </c>
      <c r="Q176" s="37">
        <v>-44417.85</v>
      </c>
      <c r="R176" s="37">
        <v>0</v>
      </c>
      <c r="S176" s="37">
        <v>20473.52</v>
      </c>
      <c r="T176" s="37">
        <v>40625.58</v>
      </c>
      <c r="U176" s="37">
        <v>0</v>
      </c>
      <c r="V176" s="37">
        <v>-905.63</v>
      </c>
      <c r="W176" s="37">
        <v>0</v>
      </c>
      <c r="X176" s="37">
        <v>42105.87</v>
      </c>
      <c r="Y176" s="37">
        <v>0</v>
      </c>
      <c r="Z176" s="37">
        <v>11778.37</v>
      </c>
      <c r="AA176" s="37">
        <v>0</v>
      </c>
      <c r="AB176" s="37">
        <v>0</v>
      </c>
      <c r="AC176" s="37">
        <v>0</v>
      </c>
      <c r="AD176" s="37">
        <v>0</v>
      </c>
    </row>
    <row r="177" spans="1:30" s="39" customFormat="1" ht="12.75" hidden="1" outlineLevel="2" x14ac:dyDescent="0.2">
      <c r="A177" s="39" t="s">
        <v>310</v>
      </c>
      <c r="B177" s="39" t="s">
        <v>303</v>
      </c>
      <c r="C177" s="40" t="s">
        <v>304</v>
      </c>
      <c r="D177" s="37">
        <f t="shared" si="2"/>
        <v>51359.770000000004</v>
      </c>
      <c r="E177" s="37">
        <v>0</v>
      </c>
      <c r="F177" s="37">
        <v>0</v>
      </c>
      <c r="G177" s="37">
        <v>0</v>
      </c>
      <c r="H177" s="37">
        <v>0</v>
      </c>
      <c r="I177" s="37">
        <v>0</v>
      </c>
      <c r="J177" s="37">
        <v>0</v>
      </c>
      <c r="K177" s="37">
        <v>0</v>
      </c>
      <c r="L177" s="37">
        <v>0</v>
      </c>
      <c r="M177" s="37">
        <v>0</v>
      </c>
      <c r="N177" s="37">
        <v>0</v>
      </c>
      <c r="O177" s="37">
        <v>0</v>
      </c>
      <c r="P177" s="37">
        <v>0</v>
      </c>
      <c r="Q177" s="37">
        <v>0</v>
      </c>
      <c r="R177" s="37">
        <v>0</v>
      </c>
      <c r="S177" s="37">
        <v>0</v>
      </c>
      <c r="T177" s="37">
        <v>0</v>
      </c>
      <c r="U177" s="37">
        <v>0</v>
      </c>
      <c r="V177" s="37">
        <v>0</v>
      </c>
      <c r="W177" s="37">
        <v>0</v>
      </c>
      <c r="X177" s="37">
        <v>0</v>
      </c>
      <c r="Y177" s="37">
        <v>21582.03</v>
      </c>
      <c r="Z177" s="37">
        <v>0</v>
      </c>
      <c r="AA177" s="37">
        <v>0</v>
      </c>
      <c r="AB177" s="37">
        <v>0</v>
      </c>
      <c r="AC177" s="37">
        <v>0</v>
      </c>
      <c r="AD177" s="37">
        <v>29777.74</v>
      </c>
    </row>
    <row r="178" spans="1:30" s="39" customFormat="1" ht="12.75" hidden="1" outlineLevel="2" x14ac:dyDescent="0.2">
      <c r="A178" s="39" t="s">
        <v>310</v>
      </c>
      <c r="B178" s="39" t="s">
        <v>305</v>
      </c>
      <c r="C178" s="40" t="s">
        <v>306</v>
      </c>
      <c r="D178" s="37">
        <f t="shared" si="2"/>
        <v>249153.80999999997</v>
      </c>
      <c r="E178" s="37">
        <v>0</v>
      </c>
      <c r="F178" s="37">
        <v>0</v>
      </c>
      <c r="G178" s="37">
        <v>0</v>
      </c>
      <c r="H178" s="37">
        <v>2602.9699999999998</v>
      </c>
      <c r="I178" s="37">
        <v>0</v>
      </c>
      <c r="J178" s="37">
        <v>8583.98</v>
      </c>
      <c r="K178" s="37">
        <v>-7779.4200000000037</v>
      </c>
      <c r="L178" s="37">
        <v>4822.88</v>
      </c>
      <c r="M178" s="37">
        <v>0</v>
      </c>
      <c r="N178" s="37">
        <v>60955.930000000008</v>
      </c>
      <c r="O178" s="37">
        <v>-1.4551915228366852E-11</v>
      </c>
      <c r="P178" s="37">
        <v>9835.7800000000007</v>
      </c>
      <c r="Q178" s="37">
        <v>0</v>
      </c>
      <c r="R178" s="37">
        <v>0</v>
      </c>
      <c r="S178" s="37">
        <v>0</v>
      </c>
      <c r="T178" s="37">
        <v>0</v>
      </c>
      <c r="U178" s="37">
        <v>2512.0099999999998</v>
      </c>
      <c r="V178" s="37">
        <v>52998.69000000001</v>
      </c>
      <c r="W178" s="37">
        <v>69048.83</v>
      </c>
      <c r="X178" s="37">
        <v>1929.45</v>
      </c>
      <c r="Y178" s="37">
        <v>0</v>
      </c>
      <c r="Z178" s="37">
        <v>0</v>
      </c>
      <c r="AA178" s="37">
        <v>0</v>
      </c>
      <c r="AB178" s="37">
        <v>0</v>
      </c>
      <c r="AC178" s="37">
        <v>43642.71</v>
      </c>
      <c r="AD178" s="37">
        <v>0</v>
      </c>
    </row>
    <row r="179" spans="1:30" s="39" customFormat="1" ht="12.75" hidden="1" outlineLevel="2" x14ac:dyDescent="0.2">
      <c r="A179" s="39" t="s">
        <v>310</v>
      </c>
      <c r="B179" s="39" t="s">
        <v>307</v>
      </c>
      <c r="C179" s="40" t="s">
        <v>308</v>
      </c>
      <c r="D179" s="37">
        <f t="shared" si="2"/>
        <v>809913.12999999989</v>
      </c>
      <c r="E179" s="37">
        <v>1514.49</v>
      </c>
      <c r="F179" s="37">
        <v>9063.18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7">
        <v>0</v>
      </c>
      <c r="M179" s="37">
        <v>193210.93</v>
      </c>
      <c r="N179" s="37">
        <v>0</v>
      </c>
      <c r="O179" s="37">
        <v>0</v>
      </c>
      <c r="P179" s="37">
        <v>0</v>
      </c>
      <c r="Q179" s="37">
        <v>0</v>
      </c>
      <c r="R179" s="37">
        <v>0</v>
      </c>
      <c r="S179" s="37">
        <v>0</v>
      </c>
      <c r="T179" s="37">
        <v>0</v>
      </c>
      <c r="U179" s="37">
        <v>0</v>
      </c>
      <c r="V179" s="37">
        <v>0</v>
      </c>
      <c r="W179" s="37">
        <v>0</v>
      </c>
      <c r="X179" s="37">
        <v>0</v>
      </c>
      <c r="Y179" s="37">
        <v>0</v>
      </c>
      <c r="Z179" s="37">
        <v>0</v>
      </c>
      <c r="AA179" s="37">
        <v>270080.24</v>
      </c>
      <c r="AB179" s="37">
        <v>336044.29</v>
      </c>
      <c r="AC179" s="37">
        <v>0</v>
      </c>
      <c r="AD179" s="37">
        <v>0</v>
      </c>
    </row>
    <row r="180" spans="1:30" s="39" customFormat="1" outlineLevel="1" collapsed="1" x14ac:dyDescent="0.25">
      <c r="A180" s="35"/>
      <c r="C180" s="28" t="s">
        <v>311</v>
      </c>
      <c r="D180" s="5">
        <f t="shared" ref="D180:AD180" si="10">SUBTOTAL(9,D175:D179)</f>
        <v>1509092.48</v>
      </c>
      <c r="E180" s="5">
        <f t="shared" si="10"/>
        <v>1514.49</v>
      </c>
      <c r="F180" s="5">
        <f t="shared" si="10"/>
        <v>9063.18</v>
      </c>
      <c r="G180" s="5">
        <f t="shared" si="10"/>
        <v>3162.79</v>
      </c>
      <c r="H180" s="5">
        <f t="shared" si="10"/>
        <v>2602.9699999999998</v>
      </c>
      <c r="I180" s="5">
        <f t="shared" si="10"/>
        <v>115099.61</v>
      </c>
      <c r="J180" s="5">
        <f t="shared" si="10"/>
        <v>8583.98</v>
      </c>
      <c r="K180" s="5">
        <f t="shared" si="10"/>
        <v>202964.09</v>
      </c>
      <c r="L180" s="29">
        <f t="shared" si="10"/>
        <v>4822.88</v>
      </c>
      <c r="M180" s="29">
        <f t="shared" si="10"/>
        <v>193210.93</v>
      </c>
      <c r="N180" s="29">
        <f t="shared" si="10"/>
        <v>60955.930000000008</v>
      </c>
      <c r="O180" s="29">
        <f t="shared" si="10"/>
        <v>-1.4551915228366852E-11</v>
      </c>
      <c r="P180" s="29">
        <f t="shared" si="10"/>
        <v>9835.7800000000007</v>
      </c>
      <c r="Q180" s="29">
        <f t="shared" si="10"/>
        <v>-44417.85</v>
      </c>
      <c r="R180" s="29">
        <f t="shared" si="10"/>
        <v>0</v>
      </c>
      <c r="S180" s="29">
        <f t="shared" si="10"/>
        <v>20473.52</v>
      </c>
      <c r="T180" s="29">
        <f t="shared" si="10"/>
        <v>40625.58</v>
      </c>
      <c r="U180" s="29">
        <f t="shared" si="10"/>
        <v>2512.0099999999998</v>
      </c>
      <c r="V180" s="29">
        <f t="shared" si="10"/>
        <v>52093.060000000012</v>
      </c>
      <c r="W180" s="29">
        <f t="shared" si="10"/>
        <v>69048.83</v>
      </c>
      <c r="X180" s="29">
        <f t="shared" si="10"/>
        <v>44035.32</v>
      </c>
      <c r="Y180" s="29">
        <f t="shared" si="10"/>
        <v>21582.03</v>
      </c>
      <c r="Z180" s="29">
        <f t="shared" si="10"/>
        <v>11778.37</v>
      </c>
      <c r="AA180" s="29">
        <f t="shared" si="10"/>
        <v>270080.24</v>
      </c>
      <c r="AB180" s="29">
        <f t="shared" si="10"/>
        <v>336044.29</v>
      </c>
      <c r="AC180" s="5">
        <f t="shared" si="10"/>
        <v>43642.71</v>
      </c>
      <c r="AD180" s="5">
        <f t="shared" si="10"/>
        <v>29777.74</v>
      </c>
    </row>
    <row r="181" spans="1:30" s="39" customFormat="1" ht="12.75" hidden="1" outlineLevel="2" x14ac:dyDescent="0.2">
      <c r="A181" s="39" t="s">
        <v>312</v>
      </c>
      <c r="B181" s="39" t="s">
        <v>313</v>
      </c>
      <c r="C181" s="40" t="s">
        <v>314</v>
      </c>
      <c r="D181" s="37">
        <f t="shared" si="2"/>
        <v>32974.870000000003</v>
      </c>
      <c r="E181" s="37">
        <v>41.86</v>
      </c>
      <c r="F181" s="37">
        <v>248.17000000000002</v>
      </c>
      <c r="G181" s="37">
        <v>-43.620000000000005</v>
      </c>
      <c r="H181" s="37">
        <v>4.410000000000025</v>
      </c>
      <c r="I181" s="37">
        <v>0</v>
      </c>
      <c r="J181" s="37">
        <v>2566.46</v>
      </c>
      <c r="K181" s="37">
        <v>2741.34</v>
      </c>
      <c r="L181" s="37">
        <v>0</v>
      </c>
      <c r="M181" s="37">
        <v>289.27999999999997</v>
      </c>
      <c r="N181" s="37">
        <v>846.96</v>
      </c>
      <c r="O181" s="37">
        <v>0</v>
      </c>
      <c r="P181" s="37">
        <v>1634.21</v>
      </c>
      <c r="Q181" s="37">
        <v>7751.050000000002</v>
      </c>
      <c r="R181" s="37">
        <v>0</v>
      </c>
      <c r="S181" s="37">
        <v>879.07</v>
      </c>
      <c r="T181" s="37">
        <v>-195.65999999999985</v>
      </c>
      <c r="U181" s="37">
        <v>23.339999999999975</v>
      </c>
      <c r="V181" s="37">
        <v>-67.590000000000032</v>
      </c>
      <c r="W181" s="37">
        <v>5730.8600000000006</v>
      </c>
      <c r="X181" s="37">
        <v>1871.39</v>
      </c>
      <c r="Y181" s="37">
        <v>0</v>
      </c>
      <c r="Z181" s="37">
        <v>2713.2699999999995</v>
      </c>
      <c r="AA181" s="37">
        <v>180.39000000000001</v>
      </c>
      <c r="AB181" s="37">
        <v>47.610000000000007</v>
      </c>
      <c r="AC181" s="37">
        <v>2435.44</v>
      </c>
      <c r="AD181" s="37">
        <v>3276.63</v>
      </c>
    </row>
    <row r="182" spans="1:30" s="39" customFormat="1" ht="12.75" hidden="1" outlineLevel="2" x14ac:dyDescent="0.2">
      <c r="A182" s="39" t="s">
        <v>312</v>
      </c>
      <c r="B182" s="39" t="s">
        <v>315</v>
      </c>
      <c r="C182" s="40" t="s">
        <v>316</v>
      </c>
      <c r="D182" s="37">
        <f t="shared" si="2"/>
        <v>2285.59</v>
      </c>
      <c r="E182" s="37">
        <v>7.19</v>
      </c>
      <c r="F182" s="37">
        <v>42.559999999999995</v>
      </c>
      <c r="G182" s="37">
        <v>-7.7899999999999991</v>
      </c>
      <c r="H182" s="37">
        <v>0.75</v>
      </c>
      <c r="I182" s="37">
        <v>0</v>
      </c>
      <c r="J182" s="37">
        <v>122.87</v>
      </c>
      <c r="K182" s="37">
        <v>315.72999999999996</v>
      </c>
      <c r="L182" s="37">
        <v>0</v>
      </c>
      <c r="M182" s="37">
        <v>49.65</v>
      </c>
      <c r="N182" s="37">
        <v>21.36</v>
      </c>
      <c r="O182" s="37">
        <v>0</v>
      </c>
      <c r="P182" s="37">
        <v>0</v>
      </c>
      <c r="Q182" s="37">
        <v>0</v>
      </c>
      <c r="R182" s="37">
        <v>0</v>
      </c>
      <c r="S182" s="37">
        <v>0</v>
      </c>
      <c r="T182" s="37">
        <v>0</v>
      </c>
      <c r="U182" s="37"/>
      <c r="V182" s="37">
        <v>150.19</v>
      </c>
      <c r="W182" s="37">
        <v>831.12999999999977</v>
      </c>
      <c r="X182" s="37">
        <v>199.2</v>
      </c>
      <c r="Y182" s="37">
        <v>0</v>
      </c>
      <c r="Z182" s="37">
        <v>0</v>
      </c>
      <c r="AA182" s="37">
        <v>30.94</v>
      </c>
      <c r="AB182" s="37">
        <v>-39.96</v>
      </c>
      <c r="AC182" s="37">
        <v>0</v>
      </c>
      <c r="AD182" s="37">
        <v>561.77</v>
      </c>
    </row>
    <row r="183" spans="1:30" s="39" customFormat="1" ht="12.75" hidden="1" outlineLevel="2" x14ac:dyDescent="0.2">
      <c r="A183" s="39" t="s">
        <v>312</v>
      </c>
      <c r="B183" s="39" t="s">
        <v>317</v>
      </c>
      <c r="C183" s="40" t="s">
        <v>318</v>
      </c>
      <c r="D183" s="37">
        <f t="shared" si="2"/>
        <v>10336.549999999999</v>
      </c>
      <c r="E183" s="37">
        <v>16.47</v>
      </c>
      <c r="F183" s="37">
        <v>97.62</v>
      </c>
      <c r="G183" s="37">
        <v>-16.959999999999994</v>
      </c>
      <c r="H183" s="37">
        <v>1.7199999999999918</v>
      </c>
      <c r="I183" s="37">
        <v>0</v>
      </c>
      <c r="J183" s="37">
        <v>1067.24</v>
      </c>
      <c r="K183" s="37">
        <v>1078.3300000000002</v>
      </c>
      <c r="L183" s="37">
        <v>0</v>
      </c>
      <c r="M183" s="37">
        <v>113.88999999999999</v>
      </c>
      <c r="N183" s="37">
        <v>284.19</v>
      </c>
      <c r="O183" s="37">
        <v>0</v>
      </c>
      <c r="P183" s="37">
        <v>642.88</v>
      </c>
      <c r="Q183" s="37">
        <v>0</v>
      </c>
      <c r="R183" s="37">
        <v>0</v>
      </c>
      <c r="S183" s="37">
        <v>84.590000000000018</v>
      </c>
      <c r="T183" s="37">
        <v>1628.28</v>
      </c>
      <c r="U183" s="37">
        <v>86.74</v>
      </c>
      <c r="V183" s="37">
        <v>785.23</v>
      </c>
      <c r="W183" s="37">
        <v>345.3</v>
      </c>
      <c r="X183" s="37">
        <v>739.89</v>
      </c>
      <c r="Y183" s="37">
        <v>0</v>
      </c>
      <c r="Z183" s="37">
        <v>1044.5900000000001</v>
      </c>
      <c r="AA183" s="37">
        <v>70.95</v>
      </c>
      <c r="AB183" s="37">
        <v>18.729999999999997</v>
      </c>
      <c r="AC183" s="37">
        <v>958</v>
      </c>
      <c r="AD183" s="37">
        <v>1288.8699999999999</v>
      </c>
    </row>
    <row r="184" spans="1:30" s="39" customFormat="1" ht="12.75" hidden="1" outlineLevel="2" x14ac:dyDescent="0.2">
      <c r="A184" s="39" t="s">
        <v>312</v>
      </c>
      <c r="B184" s="39" t="s">
        <v>319</v>
      </c>
      <c r="C184" s="40" t="s">
        <v>320</v>
      </c>
      <c r="D184" s="37">
        <f t="shared" si="2"/>
        <v>6716.01</v>
      </c>
      <c r="E184" s="37">
        <v>13.219999999999999</v>
      </c>
      <c r="F184" s="37">
        <v>78.359999999999985</v>
      </c>
      <c r="G184" s="37">
        <v>0</v>
      </c>
      <c r="H184" s="37">
        <v>132.36000000000001</v>
      </c>
      <c r="I184" s="37">
        <v>0</v>
      </c>
      <c r="J184" s="37">
        <v>312.48</v>
      </c>
      <c r="K184" s="37">
        <v>861.08</v>
      </c>
      <c r="L184" s="37">
        <v>0</v>
      </c>
      <c r="M184" s="37">
        <v>375.90999999999997</v>
      </c>
      <c r="N184" s="37">
        <v>0</v>
      </c>
      <c r="O184" s="37">
        <v>0</v>
      </c>
      <c r="P184" s="37">
        <v>0</v>
      </c>
      <c r="Q184" s="37">
        <v>0</v>
      </c>
      <c r="R184" s="37">
        <v>0</v>
      </c>
      <c r="S184" s="37">
        <v>67.94</v>
      </c>
      <c r="T184" s="37">
        <v>1308.1099999999999</v>
      </c>
      <c r="U184" s="37"/>
      <c r="V184" s="37">
        <v>276.67</v>
      </c>
      <c r="W184" s="37"/>
      <c r="X184" s="37">
        <v>594.07999999999993</v>
      </c>
      <c r="Y184" s="37">
        <v>0</v>
      </c>
      <c r="Z184" s="37">
        <v>838.83999999999992</v>
      </c>
      <c r="AA184" s="37">
        <v>56.98</v>
      </c>
      <c r="AB184" s="37">
        <v>15.04</v>
      </c>
      <c r="AC184" s="37">
        <v>750.01</v>
      </c>
      <c r="AD184" s="37">
        <v>1034.9299999999998</v>
      </c>
    </row>
    <row r="185" spans="1:30" s="39" customFormat="1" ht="12.75" hidden="1" outlineLevel="2" x14ac:dyDescent="0.2">
      <c r="A185" s="39" t="s">
        <v>312</v>
      </c>
      <c r="B185" s="39" t="s">
        <v>321</v>
      </c>
      <c r="C185" s="40" t="s">
        <v>322</v>
      </c>
      <c r="D185" s="37">
        <f t="shared" si="2"/>
        <v>28779.689999999995</v>
      </c>
      <c r="E185" s="37">
        <v>4.3099999999999996</v>
      </c>
      <c r="F185" s="37">
        <v>25.589999999999996</v>
      </c>
      <c r="G185" s="37">
        <v>-4.4400000000000013</v>
      </c>
      <c r="H185" s="37">
        <v>43.2</v>
      </c>
      <c r="I185" s="37">
        <v>0</v>
      </c>
      <c r="J185" s="37">
        <v>26589.4</v>
      </c>
      <c r="K185" s="37">
        <v>101.59</v>
      </c>
      <c r="L185" s="37">
        <v>0</v>
      </c>
      <c r="M185" s="37">
        <v>122.75</v>
      </c>
      <c r="N185" s="37">
        <v>75.289999999999992</v>
      </c>
      <c r="O185" s="37">
        <v>0</v>
      </c>
      <c r="P185" s="37">
        <v>168.55</v>
      </c>
      <c r="Q185" s="37">
        <v>0</v>
      </c>
      <c r="R185" s="37">
        <v>0</v>
      </c>
      <c r="S185" s="37">
        <v>22.17</v>
      </c>
      <c r="T185" s="37">
        <v>427.14000000000004</v>
      </c>
      <c r="U185" s="37">
        <v>22.73</v>
      </c>
      <c r="V185" s="37">
        <v>120.86000000000001</v>
      </c>
      <c r="W185" s="37">
        <v>92.85</v>
      </c>
      <c r="X185" s="37">
        <v>81.36999999999999</v>
      </c>
      <c r="Y185" s="37">
        <v>0</v>
      </c>
      <c r="Z185" s="37">
        <v>273.84000000000003</v>
      </c>
      <c r="AA185" s="37">
        <v>18.600000000000001</v>
      </c>
      <c r="AB185" s="37">
        <v>4.91</v>
      </c>
      <c r="AC185" s="37">
        <v>251.12</v>
      </c>
      <c r="AD185" s="37">
        <v>337.86</v>
      </c>
    </row>
    <row r="186" spans="1:30" s="39" customFormat="1" outlineLevel="1" collapsed="1" x14ac:dyDescent="0.25">
      <c r="A186" s="35"/>
      <c r="C186" s="28" t="s">
        <v>323</v>
      </c>
      <c r="D186" s="5">
        <f t="shared" ref="D186:AD186" si="11">SUBTOTAL(9,D181:D185)</f>
        <v>81092.710000000006</v>
      </c>
      <c r="E186" s="5">
        <f t="shared" si="11"/>
        <v>83.05</v>
      </c>
      <c r="F186" s="5">
        <f t="shared" si="11"/>
        <v>492.3</v>
      </c>
      <c r="G186" s="5">
        <f t="shared" si="11"/>
        <v>-72.81</v>
      </c>
      <c r="H186" s="5">
        <f t="shared" si="11"/>
        <v>182.44000000000005</v>
      </c>
      <c r="I186" s="5">
        <f t="shared" si="11"/>
        <v>0</v>
      </c>
      <c r="J186" s="5">
        <f t="shared" si="11"/>
        <v>30658.45</v>
      </c>
      <c r="K186" s="5">
        <f t="shared" si="11"/>
        <v>5098.0700000000006</v>
      </c>
      <c r="L186" s="29">
        <f t="shared" si="11"/>
        <v>0</v>
      </c>
      <c r="M186" s="29">
        <f t="shared" si="11"/>
        <v>951.4799999999999</v>
      </c>
      <c r="N186" s="29">
        <f t="shared" si="11"/>
        <v>1227.8</v>
      </c>
      <c r="O186" s="29">
        <f t="shared" si="11"/>
        <v>0</v>
      </c>
      <c r="P186" s="29">
        <f t="shared" si="11"/>
        <v>2445.6400000000003</v>
      </c>
      <c r="Q186" s="29">
        <f t="shared" si="11"/>
        <v>7751.050000000002</v>
      </c>
      <c r="R186" s="29">
        <f t="shared" si="11"/>
        <v>0</v>
      </c>
      <c r="S186" s="29">
        <f t="shared" si="11"/>
        <v>1053.7700000000002</v>
      </c>
      <c r="T186" s="29">
        <f t="shared" si="11"/>
        <v>3167.87</v>
      </c>
      <c r="U186" s="29">
        <f t="shared" si="11"/>
        <v>132.80999999999997</v>
      </c>
      <c r="V186" s="29">
        <f t="shared" si="11"/>
        <v>1265.3600000000001</v>
      </c>
      <c r="W186" s="29">
        <f t="shared" si="11"/>
        <v>7000.1400000000012</v>
      </c>
      <c r="X186" s="29">
        <f t="shared" si="11"/>
        <v>3485.93</v>
      </c>
      <c r="Y186" s="29">
        <f t="shared" si="11"/>
        <v>0</v>
      </c>
      <c r="Z186" s="29">
        <f t="shared" si="11"/>
        <v>4870.54</v>
      </c>
      <c r="AA186" s="29">
        <f t="shared" si="11"/>
        <v>357.86000000000007</v>
      </c>
      <c r="AB186" s="29">
        <f t="shared" si="11"/>
        <v>46.33</v>
      </c>
      <c r="AC186" s="5">
        <f t="shared" si="11"/>
        <v>4394.57</v>
      </c>
      <c r="AD186" s="5">
        <f t="shared" si="11"/>
        <v>6500.06</v>
      </c>
    </row>
    <row r="187" spans="1:30" s="39" customFormat="1" ht="12.75" hidden="1" outlineLevel="2" x14ac:dyDescent="0.2">
      <c r="A187" s="39" t="s">
        <v>324</v>
      </c>
      <c r="B187" s="39" t="s">
        <v>313</v>
      </c>
      <c r="C187" s="40" t="s">
        <v>314</v>
      </c>
      <c r="D187" s="37">
        <f t="shared" si="2"/>
        <v>214958.71000000002</v>
      </c>
      <c r="E187" s="37">
        <v>3614.66</v>
      </c>
      <c r="F187" s="37">
        <v>1058</v>
      </c>
      <c r="G187" s="37">
        <v>-186.01</v>
      </c>
      <c r="H187" s="37">
        <v>18.810000000000059</v>
      </c>
      <c r="I187" s="37">
        <v>13657.34</v>
      </c>
      <c r="J187" s="37">
        <v>79.479999999999961</v>
      </c>
      <c r="K187" s="37">
        <v>56256.739999999983</v>
      </c>
      <c r="L187" s="37">
        <v>16603.030000000002</v>
      </c>
      <c r="M187" s="37">
        <v>34509.5</v>
      </c>
      <c r="N187" s="37">
        <v>4032.25</v>
      </c>
      <c r="O187" s="37">
        <v>-47027.750000000007</v>
      </c>
      <c r="P187" s="37">
        <v>1481.48</v>
      </c>
      <c r="Q187" s="37">
        <v>-9478.07</v>
      </c>
      <c r="R187" s="37">
        <v>0</v>
      </c>
      <c r="S187" s="37">
        <v>3747.6400000000003</v>
      </c>
      <c r="T187" s="37">
        <v>-834.11000000000058</v>
      </c>
      <c r="U187" s="37">
        <v>99.550000000000068</v>
      </c>
      <c r="V187" s="37">
        <v>2531.4499999999989</v>
      </c>
      <c r="W187" s="37">
        <v>13681.890000000001</v>
      </c>
      <c r="X187" s="37">
        <v>7978.12</v>
      </c>
      <c r="Y187" s="37">
        <v>4020.71</v>
      </c>
      <c r="Z187" s="37">
        <v>2197.5999999999995</v>
      </c>
      <c r="AA187" s="37">
        <v>20695.36</v>
      </c>
      <c r="AB187" s="37">
        <v>78754.320000000022</v>
      </c>
      <c r="AC187" s="37">
        <v>1802.53</v>
      </c>
      <c r="AD187" s="37">
        <v>5664.19</v>
      </c>
    </row>
    <row r="188" spans="1:30" s="39" customFormat="1" ht="12.75" hidden="1" outlineLevel="2" x14ac:dyDescent="0.2">
      <c r="A188" s="39" t="s">
        <v>324</v>
      </c>
      <c r="B188" s="39" t="s">
        <v>315</v>
      </c>
      <c r="C188" s="40" t="s">
        <v>316</v>
      </c>
      <c r="D188" s="37">
        <f t="shared" si="2"/>
        <v>32794.28</v>
      </c>
      <c r="E188" s="37">
        <v>625.33000000000004</v>
      </c>
      <c r="F188" s="37">
        <v>181.49</v>
      </c>
      <c r="G188" s="37">
        <v>-33.139999999999986</v>
      </c>
      <c r="H188" s="37">
        <v>3.1899999999999977</v>
      </c>
      <c r="I188" s="37">
        <v>0</v>
      </c>
      <c r="J188" s="37">
        <v>4.28</v>
      </c>
      <c r="K188" s="37">
        <v>6656.61</v>
      </c>
      <c r="L188" s="37">
        <v>0</v>
      </c>
      <c r="M188" s="37">
        <v>6142.52</v>
      </c>
      <c r="N188" s="37">
        <v>264.14999999999998</v>
      </c>
      <c r="O188" s="37">
        <v>-2582.3099999999986</v>
      </c>
      <c r="P188" s="37">
        <v>0</v>
      </c>
      <c r="Q188" s="37">
        <v>0</v>
      </c>
      <c r="R188" s="37">
        <v>0</v>
      </c>
      <c r="S188" s="37">
        <v>0</v>
      </c>
      <c r="T188" s="37">
        <v>0</v>
      </c>
      <c r="U188" s="37"/>
      <c r="V188" s="37">
        <v>544.92000000000007</v>
      </c>
      <c r="W188" s="37">
        <v>1696.5299999999997</v>
      </c>
      <c r="X188" s="37">
        <v>849.23000000000013</v>
      </c>
      <c r="Y188" s="37">
        <v>685.58999999999992</v>
      </c>
      <c r="Z188" s="37">
        <v>0</v>
      </c>
      <c r="AA188" s="37">
        <v>3546.59</v>
      </c>
      <c r="AB188" s="37">
        <v>13549.06</v>
      </c>
      <c r="AC188" s="37">
        <v>0</v>
      </c>
      <c r="AD188" s="37">
        <v>660.24</v>
      </c>
    </row>
    <row r="189" spans="1:30" s="39" customFormat="1" ht="12.75" hidden="1" outlineLevel="2" x14ac:dyDescent="0.2">
      <c r="A189" s="39" t="s">
        <v>324</v>
      </c>
      <c r="B189" s="39" t="s">
        <v>317</v>
      </c>
      <c r="C189" s="40" t="s">
        <v>318</v>
      </c>
      <c r="D189" s="37">
        <f t="shared" si="2"/>
        <v>102114.44999999998</v>
      </c>
      <c r="E189" s="37">
        <v>1391.77</v>
      </c>
      <c r="F189" s="37">
        <v>416.21000000000004</v>
      </c>
      <c r="G189" s="37">
        <v>-72.319999999999993</v>
      </c>
      <c r="H189" s="37">
        <v>7.3199999999999363</v>
      </c>
      <c r="I189" s="37">
        <v>5371.3600000000006</v>
      </c>
      <c r="J189" s="37">
        <v>270.20999999999998</v>
      </c>
      <c r="K189" s="37">
        <v>26458.909999999996</v>
      </c>
      <c r="L189" s="37">
        <v>6530.92</v>
      </c>
      <c r="M189" s="37">
        <v>13884.74</v>
      </c>
      <c r="N189" s="37">
        <v>980.11000000000013</v>
      </c>
      <c r="O189" s="37">
        <v>-12548.02</v>
      </c>
      <c r="P189" s="37">
        <v>582.80999999999995</v>
      </c>
      <c r="Q189" s="37">
        <v>-15.59</v>
      </c>
      <c r="R189" s="37">
        <v>0</v>
      </c>
      <c r="S189" s="37">
        <v>360.61</v>
      </c>
      <c r="T189" s="37">
        <v>6941.62</v>
      </c>
      <c r="U189" s="37">
        <v>369.74</v>
      </c>
      <c r="V189" s="37">
        <v>2802.0699999999997</v>
      </c>
      <c r="W189" s="37">
        <v>1646.22</v>
      </c>
      <c r="X189" s="37">
        <v>3154.2599999999998</v>
      </c>
      <c r="Y189" s="37">
        <v>1578.54</v>
      </c>
      <c r="Z189" s="37">
        <v>660.53</v>
      </c>
      <c r="AA189" s="37">
        <v>8142.04</v>
      </c>
      <c r="AB189" s="37">
        <v>30976.649999999998</v>
      </c>
      <c r="AC189" s="37">
        <v>708.93</v>
      </c>
      <c r="AD189" s="37">
        <v>1514.81</v>
      </c>
    </row>
    <row r="190" spans="1:30" s="39" customFormat="1" ht="12.75" hidden="1" outlineLevel="2" x14ac:dyDescent="0.2">
      <c r="A190" s="39" t="s">
        <v>324</v>
      </c>
      <c r="B190" s="39" t="s">
        <v>319</v>
      </c>
      <c r="C190" s="40" t="s">
        <v>320</v>
      </c>
      <c r="D190" s="37">
        <f t="shared" si="2"/>
        <v>75180.990000000005</v>
      </c>
      <c r="E190" s="37">
        <v>1113.6300000000001</v>
      </c>
      <c r="F190" s="37">
        <v>334.03999999999996</v>
      </c>
      <c r="G190" s="37">
        <v>0</v>
      </c>
      <c r="H190" s="37">
        <v>564.20999999999992</v>
      </c>
      <c r="I190" s="37">
        <v>4313.1100000000006</v>
      </c>
      <c r="J190" s="37">
        <v>7.09</v>
      </c>
      <c r="K190" s="37">
        <v>14050.489999999998</v>
      </c>
      <c r="L190" s="37">
        <v>0</v>
      </c>
      <c r="M190" s="37">
        <v>10707.75</v>
      </c>
      <c r="N190" s="37">
        <v>0</v>
      </c>
      <c r="O190" s="37">
        <v>0</v>
      </c>
      <c r="P190" s="37">
        <v>0</v>
      </c>
      <c r="Q190" s="37">
        <v>-15.59</v>
      </c>
      <c r="R190" s="37">
        <v>0</v>
      </c>
      <c r="S190" s="37">
        <v>289.57</v>
      </c>
      <c r="T190" s="37">
        <v>5576.68</v>
      </c>
      <c r="U190" s="37"/>
      <c r="V190" s="37">
        <v>1003.8499999999998</v>
      </c>
      <c r="W190" s="37">
        <v>133.14000000000001</v>
      </c>
      <c r="X190" s="37">
        <v>2532.62</v>
      </c>
      <c r="Y190" s="37">
        <v>1266.74</v>
      </c>
      <c r="Z190" s="37">
        <v>530.61000000000013</v>
      </c>
      <c r="AA190" s="37">
        <v>6538.7599999999993</v>
      </c>
      <c r="AB190" s="37">
        <v>24873.449999999997</v>
      </c>
      <c r="AC190" s="37">
        <v>557.96</v>
      </c>
      <c r="AD190" s="37">
        <v>802.87999999999988</v>
      </c>
    </row>
    <row r="191" spans="1:30" s="39" customFormat="1" ht="12.75" hidden="1" outlineLevel="2" x14ac:dyDescent="0.2">
      <c r="A191" s="39" t="s">
        <v>324</v>
      </c>
      <c r="B191" s="39" t="s">
        <v>321</v>
      </c>
      <c r="C191" s="40" t="s">
        <v>322</v>
      </c>
      <c r="D191" s="37">
        <f t="shared" si="2"/>
        <v>20996.969999999998</v>
      </c>
      <c r="E191" s="37">
        <v>348.79999999999995</v>
      </c>
      <c r="F191" s="37">
        <v>109.13</v>
      </c>
      <c r="G191" s="37">
        <v>-19.009999999999991</v>
      </c>
      <c r="H191" s="37">
        <v>184.19</v>
      </c>
      <c r="I191" s="37">
        <v>1407.19</v>
      </c>
      <c r="J191" s="37">
        <v>70.789999999999992</v>
      </c>
      <c r="K191" s="37">
        <v>3144.0299999999997</v>
      </c>
      <c r="L191" s="37">
        <v>1711.95</v>
      </c>
      <c r="M191" s="37">
        <v>3533.7</v>
      </c>
      <c r="N191" s="37">
        <v>256.89999999999998</v>
      </c>
      <c r="O191" s="37">
        <v>-3364.0400000000013</v>
      </c>
      <c r="P191" s="37">
        <v>152.75</v>
      </c>
      <c r="Q191" s="37">
        <v>-7.8</v>
      </c>
      <c r="R191" s="37">
        <v>0</v>
      </c>
      <c r="S191" s="37">
        <v>94.580000000000013</v>
      </c>
      <c r="T191" s="37">
        <v>1820.97</v>
      </c>
      <c r="U191" s="37">
        <v>96.96</v>
      </c>
      <c r="V191" s="37">
        <v>805.92</v>
      </c>
      <c r="W191" s="37">
        <v>441.52</v>
      </c>
      <c r="X191" s="37">
        <v>346.86</v>
      </c>
      <c r="Y191" s="37">
        <v>413.42</v>
      </c>
      <c r="Z191" s="37">
        <v>-1390.31</v>
      </c>
      <c r="AA191" s="37">
        <v>2134.64</v>
      </c>
      <c r="AB191" s="37">
        <v>8120.8499999999995</v>
      </c>
      <c r="AC191" s="37">
        <v>185.89</v>
      </c>
      <c r="AD191" s="37">
        <v>397.09000000000003</v>
      </c>
    </row>
    <row r="192" spans="1:30" s="39" customFormat="1" outlineLevel="1" collapsed="1" x14ac:dyDescent="0.25">
      <c r="A192" s="35"/>
      <c r="C192" s="28" t="s">
        <v>325</v>
      </c>
      <c r="D192" s="5">
        <f t="shared" ref="D192:AD192" si="12">SUBTOTAL(9,D187:D191)</f>
        <v>446045.39999999997</v>
      </c>
      <c r="E192" s="5">
        <f t="shared" si="12"/>
        <v>7094.1900000000005</v>
      </c>
      <c r="F192" s="5">
        <f t="shared" si="12"/>
        <v>2098.87</v>
      </c>
      <c r="G192" s="5">
        <f t="shared" si="12"/>
        <v>-310.47999999999996</v>
      </c>
      <c r="H192" s="5">
        <f t="shared" si="12"/>
        <v>777.72</v>
      </c>
      <c r="I192" s="5">
        <f t="shared" si="12"/>
        <v>24749</v>
      </c>
      <c r="J192" s="5">
        <f t="shared" si="12"/>
        <v>431.84999999999991</v>
      </c>
      <c r="K192" s="5">
        <f t="shared" si="12"/>
        <v>106566.77999999997</v>
      </c>
      <c r="L192" s="29">
        <f t="shared" si="12"/>
        <v>24845.900000000005</v>
      </c>
      <c r="M192" s="29">
        <f t="shared" si="12"/>
        <v>68778.210000000006</v>
      </c>
      <c r="N192" s="29">
        <f t="shared" si="12"/>
        <v>5533.41</v>
      </c>
      <c r="O192" s="29">
        <f t="shared" si="12"/>
        <v>-65522.12</v>
      </c>
      <c r="P192" s="29">
        <f t="shared" si="12"/>
        <v>2217.04</v>
      </c>
      <c r="Q192" s="29">
        <f t="shared" si="12"/>
        <v>-9517.0499999999993</v>
      </c>
      <c r="R192" s="29">
        <f t="shared" si="12"/>
        <v>0</v>
      </c>
      <c r="S192" s="29">
        <f t="shared" si="12"/>
        <v>4492.3999999999996</v>
      </c>
      <c r="T192" s="29">
        <f t="shared" si="12"/>
        <v>13505.159999999998</v>
      </c>
      <c r="U192" s="29">
        <f t="shared" si="12"/>
        <v>566.25000000000011</v>
      </c>
      <c r="V192" s="29">
        <f t="shared" si="12"/>
        <v>7688.2099999999982</v>
      </c>
      <c r="W192" s="29">
        <f t="shared" si="12"/>
        <v>17599.300000000003</v>
      </c>
      <c r="X192" s="29">
        <f t="shared" si="12"/>
        <v>14861.09</v>
      </c>
      <c r="Y192" s="29">
        <f t="shared" si="12"/>
        <v>7965</v>
      </c>
      <c r="Z192" s="29">
        <f t="shared" si="12"/>
        <v>1998.4299999999994</v>
      </c>
      <c r="AA192" s="29">
        <f t="shared" si="12"/>
        <v>41057.39</v>
      </c>
      <c r="AB192" s="29">
        <f t="shared" si="12"/>
        <v>156274.33000000002</v>
      </c>
      <c r="AC192" s="5">
        <f t="shared" si="12"/>
        <v>3255.31</v>
      </c>
      <c r="AD192" s="5">
        <f t="shared" si="12"/>
        <v>9039.2099999999991</v>
      </c>
    </row>
    <row r="193" spans="1:30" s="39" customFormat="1" ht="12.75" hidden="1" outlineLevel="2" x14ac:dyDescent="0.2">
      <c r="A193" s="39" t="s">
        <v>326</v>
      </c>
      <c r="B193" s="39" t="s">
        <v>327</v>
      </c>
      <c r="C193" s="40" t="s">
        <v>328</v>
      </c>
      <c r="D193" s="37">
        <f t="shared" si="2"/>
        <v>6499757.1299999999</v>
      </c>
      <c r="E193" s="37">
        <v>9725.0499999999993</v>
      </c>
      <c r="F193" s="37">
        <v>170148.62</v>
      </c>
      <c r="G193" s="37">
        <v>93570.04</v>
      </c>
      <c r="H193" s="37">
        <v>97317.22</v>
      </c>
      <c r="I193" s="37">
        <v>34126.78</v>
      </c>
      <c r="J193" s="37">
        <v>73529.639999999985</v>
      </c>
      <c r="K193" s="37">
        <v>1265244.2</v>
      </c>
      <c r="L193" s="37">
        <v>39580.04</v>
      </c>
      <c r="M193" s="37">
        <v>67190.62</v>
      </c>
      <c r="N193" s="37">
        <v>196717.85</v>
      </c>
      <c r="O193" s="37">
        <v>0</v>
      </c>
      <c r="P193" s="37">
        <v>80713.140000000014</v>
      </c>
      <c r="Q193" s="37">
        <v>194785.15000000002</v>
      </c>
      <c r="R193" s="37">
        <v>0</v>
      </c>
      <c r="S193" s="37">
        <v>278443.48000000004</v>
      </c>
      <c r="T193" s="37">
        <v>1914812.27</v>
      </c>
      <c r="U193" s="37">
        <v>101105.73</v>
      </c>
      <c r="V193" s="37">
        <v>428033.02999999997</v>
      </c>
      <c r="W193" s="37">
        <v>675346.88</v>
      </c>
      <c r="X193" s="37">
        <v>435707.02999999997</v>
      </c>
      <c r="Y193" s="37">
        <v>0</v>
      </c>
      <c r="Z193" s="37">
        <v>111012.64000000001</v>
      </c>
      <c r="AA193" s="37">
        <v>193911.76999999996</v>
      </c>
      <c r="AB193" s="37">
        <v>38735.949999999997</v>
      </c>
      <c r="AC193" s="37">
        <v>0</v>
      </c>
      <c r="AD193" s="37">
        <v>0</v>
      </c>
    </row>
    <row r="194" spans="1:30" s="39" customFormat="1" outlineLevel="1" collapsed="1" x14ac:dyDescent="0.25">
      <c r="A194" s="35"/>
      <c r="C194" s="28" t="s">
        <v>329</v>
      </c>
      <c r="D194" s="5">
        <f t="shared" ref="D194:AD194" si="13">SUBTOTAL(9,D193:D193)</f>
        <v>6499757.1299999999</v>
      </c>
      <c r="E194" s="5">
        <f t="shared" si="13"/>
        <v>9725.0499999999993</v>
      </c>
      <c r="F194" s="5">
        <f t="shared" si="13"/>
        <v>170148.62</v>
      </c>
      <c r="G194" s="5">
        <f t="shared" si="13"/>
        <v>93570.04</v>
      </c>
      <c r="H194" s="5">
        <f t="shared" si="13"/>
        <v>97317.22</v>
      </c>
      <c r="I194" s="5">
        <f t="shared" si="13"/>
        <v>34126.78</v>
      </c>
      <c r="J194" s="5">
        <f t="shared" si="13"/>
        <v>73529.639999999985</v>
      </c>
      <c r="K194" s="5">
        <f t="shared" si="13"/>
        <v>1265244.2</v>
      </c>
      <c r="L194" s="29">
        <f t="shared" si="13"/>
        <v>39580.04</v>
      </c>
      <c r="M194" s="29">
        <f t="shared" si="13"/>
        <v>67190.62</v>
      </c>
      <c r="N194" s="29">
        <f t="shared" si="13"/>
        <v>196717.85</v>
      </c>
      <c r="O194" s="29">
        <f t="shared" si="13"/>
        <v>0</v>
      </c>
      <c r="P194" s="29">
        <f t="shared" si="13"/>
        <v>80713.140000000014</v>
      </c>
      <c r="Q194" s="29">
        <f t="shared" si="13"/>
        <v>194785.15000000002</v>
      </c>
      <c r="R194" s="29">
        <f t="shared" si="13"/>
        <v>0</v>
      </c>
      <c r="S194" s="29">
        <f t="shared" si="13"/>
        <v>278443.48000000004</v>
      </c>
      <c r="T194" s="29">
        <f t="shared" si="13"/>
        <v>1914812.27</v>
      </c>
      <c r="U194" s="29">
        <f t="shared" si="13"/>
        <v>101105.73</v>
      </c>
      <c r="V194" s="29">
        <f t="shared" si="13"/>
        <v>428033.02999999997</v>
      </c>
      <c r="W194" s="29">
        <f t="shared" si="13"/>
        <v>675346.88</v>
      </c>
      <c r="X194" s="29">
        <f t="shared" si="13"/>
        <v>435707.02999999997</v>
      </c>
      <c r="Y194" s="29">
        <f t="shared" si="13"/>
        <v>0</v>
      </c>
      <c r="Z194" s="29">
        <f t="shared" si="13"/>
        <v>111012.64000000001</v>
      </c>
      <c r="AA194" s="29">
        <f t="shared" si="13"/>
        <v>193911.76999999996</v>
      </c>
      <c r="AB194" s="29">
        <f t="shared" si="13"/>
        <v>38735.949999999997</v>
      </c>
      <c r="AC194" s="5">
        <f t="shared" si="13"/>
        <v>0</v>
      </c>
      <c r="AD194" s="5">
        <f t="shared" si="13"/>
        <v>0</v>
      </c>
    </row>
    <row r="195" spans="1:30" x14ac:dyDescent="0.25">
      <c r="C195" s="30" t="s">
        <v>330</v>
      </c>
      <c r="D195" s="31">
        <f t="shared" ref="D195:AD195" si="14">SUBTOTAL(9,D23:D193)</f>
        <v>70871895.349999979</v>
      </c>
      <c r="E195" s="31">
        <f t="shared" si="14"/>
        <v>2763126.9600000004</v>
      </c>
      <c r="F195" s="32">
        <f t="shared" si="14"/>
        <v>375874.66</v>
      </c>
      <c r="G195" s="32">
        <f t="shared" si="14"/>
        <v>162249.89000000001</v>
      </c>
      <c r="H195" s="32">
        <f t="shared" si="14"/>
        <v>880911.59999999974</v>
      </c>
      <c r="I195" s="32">
        <f t="shared" si="14"/>
        <v>1935610.1100000006</v>
      </c>
      <c r="J195" s="32">
        <f t="shared" si="14"/>
        <v>1205129.8999999999</v>
      </c>
      <c r="K195" s="32">
        <f t="shared" si="14"/>
        <v>16900449.399999999</v>
      </c>
      <c r="L195" s="31">
        <f t="shared" si="14"/>
        <v>1883657.0799999998</v>
      </c>
      <c r="M195" s="31">
        <f t="shared" si="14"/>
        <v>4751949.6400000015</v>
      </c>
      <c r="N195" s="31">
        <f t="shared" si="14"/>
        <v>1430253.9900000002</v>
      </c>
      <c r="O195" s="31">
        <f t="shared" si="14"/>
        <v>6341930.6499999994</v>
      </c>
      <c r="P195" s="31">
        <f t="shared" si="14"/>
        <v>1198340.9700000002</v>
      </c>
      <c r="Q195" s="31">
        <f t="shared" si="14"/>
        <v>-372633.73999999964</v>
      </c>
      <c r="R195" s="31">
        <f t="shared" si="14"/>
        <v>31916.04</v>
      </c>
      <c r="S195" s="31">
        <f t="shared" si="14"/>
        <v>3045820.3999999994</v>
      </c>
      <c r="T195" s="31">
        <f t="shared" si="14"/>
        <v>11160117.350000001</v>
      </c>
      <c r="U195" s="31">
        <f t="shared" si="14"/>
        <v>272373.78000000003</v>
      </c>
      <c r="V195" s="31">
        <f t="shared" si="14"/>
        <v>2305475.2999999998</v>
      </c>
      <c r="W195" s="31">
        <f t="shared" si="14"/>
        <v>3430274.1699999995</v>
      </c>
      <c r="X195" s="31">
        <f t="shared" si="14"/>
        <v>1882789.0000000002</v>
      </c>
      <c r="Y195" s="31">
        <f t="shared" si="14"/>
        <v>201432.9</v>
      </c>
      <c r="Z195" s="31">
        <f t="shared" si="14"/>
        <v>745874.61999999953</v>
      </c>
      <c r="AA195" s="31">
        <f t="shared" si="14"/>
        <v>3105357.82</v>
      </c>
      <c r="AB195" s="31">
        <f t="shared" si="14"/>
        <v>4516836.1900000004</v>
      </c>
      <c r="AC195" s="32">
        <f t="shared" si="14"/>
        <v>382042.74000000011</v>
      </c>
      <c r="AD195" s="32">
        <f t="shared" si="14"/>
        <v>337264.01</v>
      </c>
    </row>
    <row r="196" spans="1:30" x14ac:dyDescent="0.25">
      <c r="C196" s="30" t="s">
        <v>331</v>
      </c>
      <c r="D196" s="31">
        <f t="shared" si="2"/>
        <v>72693696.679999992</v>
      </c>
      <c r="E196" s="31">
        <f t="shared" ref="E196:AD196" si="15">E20+E195</f>
        <v>2799434.6600000006</v>
      </c>
      <c r="F196" s="31">
        <f t="shared" si="15"/>
        <v>388158.07999999996</v>
      </c>
      <c r="G196" s="31">
        <f t="shared" si="15"/>
        <v>198132.38</v>
      </c>
      <c r="H196" s="31">
        <f t="shared" si="15"/>
        <v>917107.44999999972</v>
      </c>
      <c r="I196" s="31">
        <f t="shared" si="15"/>
        <v>1992787.6900000006</v>
      </c>
      <c r="J196" s="31">
        <f t="shared" si="15"/>
        <v>1254658.1199999999</v>
      </c>
      <c r="K196" s="31">
        <f t="shared" si="15"/>
        <v>17216234.889999997</v>
      </c>
      <c r="L196" s="31">
        <f t="shared" si="15"/>
        <v>1910770.3299999998</v>
      </c>
      <c r="M196" s="31">
        <f t="shared" si="15"/>
        <v>4830162.3100000015</v>
      </c>
      <c r="N196" s="31">
        <f t="shared" si="15"/>
        <v>1458604.9200000002</v>
      </c>
      <c r="O196" s="31">
        <f t="shared" si="15"/>
        <v>6483509.7799999993</v>
      </c>
      <c r="P196" s="31">
        <f t="shared" si="15"/>
        <v>1249157.7000000002</v>
      </c>
      <c r="Q196" s="31">
        <f t="shared" si="15"/>
        <v>-331126.26999999967</v>
      </c>
      <c r="R196" s="31">
        <f t="shared" si="15"/>
        <v>39683.11</v>
      </c>
      <c r="S196" s="31">
        <f t="shared" si="15"/>
        <v>3224826.5499999993</v>
      </c>
      <c r="T196" s="31">
        <f t="shared" si="15"/>
        <v>11449004.120000001</v>
      </c>
      <c r="U196" s="31">
        <f t="shared" si="15"/>
        <v>297587.75</v>
      </c>
      <c r="V196" s="31">
        <f t="shared" si="15"/>
        <v>2399254.04</v>
      </c>
      <c r="W196" s="31">
        <f t="shared" si="15"/>
        <v>3496270.6199999996</v>
      </c>
      <c r="X196" s="31">
        <f t="shared" si="15"/>
        <v>1922447.2500000002</v>
      </c>
      <c r="Y196" s="31">
        <f t="shared" si="15"/>
        <v>208414.46</v>
      </c>
      <c r="Z196" s="31">
        <f t="shared" si="15"/>
        <v>781059.03999999957</v>
      </c>
      <c r="AA196" s="31">
        <f t="shared" si="15"/>
        <v>3136598.86</v>
      </c>
      <c r="AB196" s="31">
        <f t="shared" si="15"/>
        <v>4631528.07</v>
      </c>
      <c r="AC196" s="31">
        <f t="shared" si="15"/>
        <v>392647.46000000008</v>
      </c>
      <c r="AD196" s="31">
        <f t="shared" si="15"/>
        <v>346783.31</v>
      </c>
    </row>
    <row r="197" spans="1:30" s="20" customFormat="1" x14ac:dyDescent="0.25">
      <c r="B197"/>
      <c r="C197" s="42"/>
      <c r="D197" s="43"/>
      <c r="E197" s="43"/>
      <c r="F197" s="44"/>
      <c r="G197" s="44"/>
      <c r="H197" s="44"/>
      <c r="I197" s="44"/>
      <c r="J197" s="44"/>
      <c r="K197" s="44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4"/>
      <c r="AD197" s="44"/>
    </row>
    <row r="198" spans="1:30" s="20" customFormat="1" x14ac:dyDescent="0.25">
      <c r="B198"/>
      <c r="C198" s="45" t="s">
        <v>332</v>
      </c>
      <c r="D198" s="46">
        <f>SUM(E198:AD198)</f>
        <v>189149917.56999999</v>
      </c>
      <c r="E198" s="46">
        <f t="shared" ref="E198:AD198" si="16">E13-E20-E195</f>
        <v>1807844.6999999988</v>
      </c>
      <c r="F198" s="46">
        <f t="shared" si="16"/>
        <v>1515988.2900000003</v>
      </c>
      <c r="G198" s="46">
        <f t="shared" si="16"/>
        <v>1979081.6999999993</v>
      </c>
      <c r="H198" s="46">
        <f t="shared" si="16"/>
        <v>2173289.3500000006</v>
      </c>
      <c r="I198" s="46">
        <f t="shared" si="16"/>
        <v>6871793.0899999971</v>
      </c>
      <c r="J198" s="46">
        <f t="shared" si="16"/>
        <v>4298236.6400000006</v>
      </c>
      <c r="K198" s="46">
        <f t="shared" si="16"/>
        <v>30346394.890000001</v>
      </c>
      <c r="L198" s="46">
        <f t="shared" si="16"/>
        <v>2470561.7199999997</v>
      </c>
      <c r="M198" s="46">
        <f t="shared" si="16"/>
        <v>5538099.5200000005</v>
      </c>
      <c r="N198" s="46">
        <f t="shared" si="16"/>
        <v>2755569.32</v>
      </c>
      <c r="O198" s="46">
        <f t="shared" si="16"/>
        <v>14667076.530000005</v>
      </c>
      <c r="P198" s="46">
        <f t="shared" si="16"/>
        <v>2847633</v>
      </c>
      <c r="Q198" s="46">
        <f t="shared" si="16"/>
        <v>5921032.0800000001</v>
      </c>
      <c r="R198" s="46">
        <f t="shared" si="16"/>
        <v>205982.36</v>
      </c>
      <c r="S198" s="46">
        <f t="shared" si="16"/>
        <v>22583389.030000001</v>
      </c>
      <c r="T198" s="46">
        <f t="shared" si="16"/>
        <v>31247103.459999986</v>
      </c>
      <c r="U198" s="46">
        <f t="shared" si="16"/>
        <v>3745726.01</v>
      </c>
      <c r="V198" s="46">
        <f t="shared" si="16"/>
        <v>11139772.66</v>
      </c>
      <c r="W198" s="46">
        <f t="shared" si="16"/>
        <v>12068862.670000004</v>
      </c>
      <c r="X198" s="46">
        <f t="shared" si="16"/>
        <v>3688285.8699999982</v>
      </c>
      <c r="Y198" s="46">
        <f t="shared" si="16"/>
        <v>810234.85</v>
      </c>
      <c r="Z198" s="46">
        <f t="shared" si="16"/>
        <v>4780200.330000001</v>
      </c>
      <c r="AA198" s="46">
        <f t="shared" si="16"/>
        <v>1996628.19</v>
      </c>
      <c r="AB198" s="46">
        <f t="shared" si="16"/>
        <v>12153475.640000001</v>
      </c>
      <c r="AC198" s="46">
        <f t="shared" si="16"/>
        <v>661457.80999999994</v>
      </c>
      <c r="AD198" s="46">
        <f t="shared" si="16"/>
        <v>876197.85999999987</v>
      </c>
    </row>
    <row r="199" spans="1:30" s="20" customFormat="1" x14ac:dyDescent="0.25">
      <c r="B199"/>
      <c r="C199" s="7"/>
      <c r="D199" s="43"/>
      <c r="E199" s="43"/>
      <c r="F199" s="44"/>
      <c r="G199" s="44"/>
      <c r="H199" s="44"/>
      <c r="I199" s="44"/>
      <c r="J199" s="44"/>
      <c r="K199" s="44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4"/>
      <c r="AD199" s="44"/>
    </row>
    <row r="200" spans="1:30" ht="23.25" customHeight="1" x14ac:dyDescent="0.25">
      <c r="C200" s="3" t="s">
        <v>333</v>
      </c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x14ac:dyDescent="0.25">
      <c r="C201" s="47" t="s">
        <v>334</v>
      </c>
      <c r="D201" s="29">
        <f t="shared" ref="D201:D207" si="17">SUM(E201:AD201)</f>
        <v>167005546.91</v>
      </c>
      <c r="E201" s="5">
        <v>2916421</v>
      </c>
      <c r="F201" s="5">
        <v>3567628</v>
      </c>
      <c r="G201" s="5">
        <v>968540</v>
      </c>
      <c r="H201" s="5">
        <v>4286845</v>
      </c>
      <c r="I201" s="5">
        <v>217811</v>
      </c>
      <c r="J201" s="5">
        <v>3053323</v>
      </c>
      <c r="K201" s="5">
        <v>28889553.189999998</v>
      </c>
      <c r="L201" s="5">
        <v>1092998</v>
      </c>
      <c r="M201" s="5">
        <v>5891596</v>
      </c>
      <c r="N201" s="5">
        <v>2108923</v>
      </c>
      <c r="O201" s="5">
        <v>16405682</v>
      </c>
      <c r="P201" s="34">
        <v>2032165</v>
      </c>
      <c r="Q201" s="5">
        <v>1240282</v>
      </c>
      <c r="R201" s="5">
        <v>241813</v>
      </c>
      <c r="S201" s="5">
        <v>15665064.029999999</v>
      </c>
      <c r="T201" s="34">
        <v>22693946</v>
      </c>
      <c r="U201" s="5">
        <v>7112580</v>
      </c>
      <c r="V201" s="5">
        <v>8203801</v>
      </c>
      <c r="W201" s="5">
        <v>12892900</v>
      </c>
      <c r="X201" s="5">
        <v>5060843</v>
      </c>
      <c r="Y201" s="5">
        <v>661273</v>
      </c>
      <c r="Z201" s="34">
        <v>3901407.75</v>
      </c>
      <c r="AA201" s="5">
        <v>2562872</v>
      </c>
      <c r="AB201" s="34">
        <v>14244707.940000001</v>
      </c>
      <c r="AC201" s="5">
        <v>586000</v>
      </c>
      <c r="AD201" s="5">
        <v>506572</v>
      </c>
    </row>
    <row r="202" spans="1:30" x14ac:dyDescent="0.25">
      <c r="C202" s="47" t="s">
        <v>335</v>
      </c>
      <c r="D202" s="29">
        <f t="shared" si="17"/>
        <v>-24339440.329999998</v>
      </c>
      <c r="E202" s="5">
        <v>-18000</v>
      </c>
      <c r="F202" s="5">
        <v>-1477972</v>
      </c>
      <c r="G202" s="5">
        <v>-147420</v>
      </c>
      <c r="H202" s="5">
        <v>-3620519</v>
      </c>
      <c r="I202" s="5">
        <v>0</v>
      </c>
      <c r="J202" s="5">
        <v>-2004051</v>
      </c>
      <c r="K202" s="5">
        <v>-9531291</v>
      </c>
      <c r="L202" s="5">
        <v>-146462</v>
      </c>
      <c r="M202" s="5">
        <v>30000</v>
      </c>
      <c r="N202" s="5">
        <v>3859133</v>
      </c>
      <c r="O202" s="5">
        <v>-4572985</v>
      </c>
      <c r="P202" s="34">
        <v>-2970</v>
      </c>
      <c r="Q202" s="5">
        <v>0</v>
      </c>
      <c r="R202" s="5">
        <v>-100000</v>
      </c>
      <c r="S202" s="5">
        <v>-5412236.3300000001</v>
      </c>
      <c r="T202" s="34">
        <v>-166059</v>
      </c>
      <c r="U202" s="5">
        <v>-204203</v>
      </c>
      <c r="V202" s="5">
        <v>-41082</v>
      </c>
      <c r="W202" s="5">
        <v>-26600</v>
      </c>
      <c r="X202" s="5">
        <v>-172438</v>
      </c>
      <c r="Y202" s="5">
        <v>-10000</v>
      </c>
      <c r="Z202" s="34">
        <v>-34000</v>
      </c>
      <c r="AA202" s="5">
        <v>-230178</v>
      </c>
      <c r="AB202" s="34">
        <v>0</v>
      </c>
      <c r="AC202" s="5">
        <v>-297607</v>
      </c>
      <c r="AD202" s="5">
        <v>-12500</v>
      </c>
    </row>
    <row r="203" spans="1:30" x14ac:dyDescent="0.25">
      <c r="C203" s="47" t="s">
        <v>336</v>
      </c>
      <c r="D203" s="29">
        <f t="shared" si="17"/>
        <v>6234683.8300000001</v>
      </c>
      <c r="E203" s="5">
        <v>125000</v>
      </c>
      <c r="F203" s="5">
        <v>126499</v>
      </c>
      <c r="G203" s="5">
        <v>125000</v>
      </c>
      <c r="H203" s="5">
        <v>77101</v>
      </c>
      <c r="I203" s="5">
        <v>151040</v>
      </c>
      <c r="J203" s="5">
        <v>125000</v>
      </c>
      <c r="K203" s="5">
        <v>866686.59</v>
      </c>
      <c r="L203" s="5">
        <v>250000</v>
      </c>
      <c r="M203" s="5">
        <v>75000</v>
      </c>
      <c r="N203" s="5">
        <v>125000</v>
      </c>
      <c r="O203" s="5">
        <v>507392</v>
      </c>
      <c r="P203" s="34">
        <v>125000</v>
      </c>
      <c r="Q203" s="5">
        <v>193235</v>
      </c>
      <c r="R203" s="5">
        <v>135000</v>
      </c>
      <c r="S203" s="5">
        <v>469952</v>
      </c>
      <c r="T203" s="34">
        <v>680818</v>
      </c>
      <c r="U203" s="5">
        <v>183098</v>
      </c>
      <c r="V203" s="5">
        <v>246114</v>
      </c>
      <c r="W203" s="5">
        <v>382233</v>
      </c>
      <c r="X203" s="5">
        <v>151827</v>
      </c>
      <c r="Y203" s="5">
        <v>125000</v>
      </c>
      <c r="Z203" s="34">
        <v>125000</v>
      </c>
      <c r="AA203" s="5">
        <v>186347</v>
      </c>
      <c r="AB203" s="34">
        <v>427341.24</v>
      </c>
      <c r="AC203" s="5">
        <v>125000</v>
      </c>
      <c r="AD203" s="5">
        <v>125000</v>
      </c>
    </row>
    <row r="204" spans="1:30" x14ac:dyDescent="0.25">
      <c r="C204" s="47" t="s">
        <v>337</v>
      </c>
      <c r="D204" s="29">
        <f t="shared" si="17"/>
        <v>192076.28000000003</v>
      </c>
      <c r="E204" s="5">
        <v>18000</v>
      </c>
      <c r="F204" s="5">
        <v>0</v>
      </c>
      <c r="G204" s="5">
        <v>3420</v>
      </c>
      <c r="H204" s="5">
        <v>0</v>
      </c>
      <c r="I204" s="5">
        <v>-57079</v>
      </c>
      <c r="J204" s="5">
        <v>0</v>
      </c>
      <c r="K204" s="5">
        <v>-285938.71999999997</v>
      </c>
      <c r="L204" s="5">
        <v>0</v>
      </c>
      <c r="M204" s="5">
        <v>0</v>
      </c>
      <c r="N204" s="5">
        <v>0</v>
      </c>
      <c r="O204" s="5">
        <v>0</v>
      </c>
      <c r="P204" s="34">
        <v>0</v>
      </c>
      <c r="Q204" s="5">
        <v>0</v>
      </c>
      <c r="R204" s="5">
        <v>0</v>
      </c>
      <c r="S204" s="5">
        <v>251530</v>
      </c>
      <c r="T204" s="34">
        <v>13000</v>
      </c>
      <c r="U204" s="5">
        <v>82910</v>
      </c>
      <c r="V204" s="5">
        <v>0</v>
      </c>
      <c r="W204" s="5">
        <v>-4554</v>
      </c>
      <c r="X204" s="5">
        <v>0</v>
      </c>
      <c r="Y204" s="5">
        <v>10000</v>
      </c>
      <c r="Z204" s="34">
        <v>34000</v>
      </c>
      <c r="AA204" s="5">
        <v>50178</v>
      </c>
      <c r="AB204" s="34">
        <v>0</v>
      </c>
      <c r="AC204" s="5">
        <v>64110</v>
      </c>
      <c r="AD204" s="5">
        <v>12500</v>
      </c>
    </row>
    <row r="205" spans="1:30" x14ac:dyDescent="0.25">
      <c r="C205" s="47" t="s">
        <v>338</v>
      </c>
      <c r="D205" s="29">
        <f t="shared" si="17"/>
        <v>-26504865.949999996</v>
      </c>
      <c r="E205" s="5">
        <v>-107035</v>
      </c>
      <c r="F205" s="5">
        <v>0</v>
      </c>
      <c r="G205" s="5">
        <v>-19949</v>
      </c>
      <c r="H205" s="5">
        <v>-81988</v>
      </c>
      <c r="I205" s="5">
        <v>-7535830</v>
      </c>
      <c r="J205" s="5">
        <v>-288176</v>
      </c>
      <c r="K205" s="5">
        <v>-7329720.6599999964</v>
      </c>
      <c r="L205" s="5">
        <v>-275988</v>
      </c>
      <c r="M205" s="5">
        <v>0</v>
      </c>
      <c r="N205" s="5">
        <v>0</v>
      </c>
      <c r="O205" s="5">
        <v>0</v>
      </c>
      <c r="P205" s="34">
        <v>0</v>
      </c>
      <c r="Q205" s="5">
        <v>0</v>
      </c>
      <c r="R205" s="5">
        <v>0</v>
      </c>
      <c r="S205" s="5">
        <v>-2748053.2899999991</v>
      </c>
      <c r="T205" s="34">
        <v>-4176553</v>
      </c>
      <c r="U205" s="5">
        <v>0</v>
      </c>
      <c r="V205" s="5">
        <v>-62950</v>
      </c>
      <c r="W205" s="5">
        <v>-995268</v>
      </c>
      <c r="X205" s="5">
        <v>0</v>
      </c>
      <c r="Y205" s="5">
        <v>-15057</v>
      </c>
      <c r="Z205" s="34">
        <v>-324567</v>
      </c>
      <c r="AA205" s="5">
        <v>-2338334</v>
      </c>
      <c r="AB205" s="34">
        <v>-166397</v>
      </c>
      <c r="AC205" s="5">
        <v>0</v>
      </c>
      <c r="AD205" s="5">
        <v>-39000</v>
      </c>
    </row>
    <row r="206" spans="1:30" ht="25.5" x14ac:dyDescent="0.25">
      <c r="C206" s="48" t="s">
        <v>339</v>
      </c>
      <c r="D206" s="49">
        <f t="shared" si="17"/>
        <v>129812058.74000001</v>
      </c>
      <c r="E206" s="49">
        <f>SUM(E201:E205)</f>
        <v>2934386</v>
      </c>
      <c r="F206" s="50">
        <f>SUM(F201:F205)</f>
        <v>2216155</v>
      </c>
      <c r="G206" s="50">
        <f>SUM(G201:G205)</f>
        <v>929591</v>
      </c>
      <c r="H206" s="50">
        <f>SUM(H201:H205)</f>
        <v>661439</v>
      </c>
      <c r="I206" s="50">
        <f>IF(SUM(I201:I205)&gt;0,SUM(I201:I205),0)</f>
        <v>0</v>
      </c>
      <c r="J206" s="50">
        <f t="shared" ref="J206:AD206" si="18">SUM(J201:J205)</f>
        <v>886096</v>
      </c>
      <c r="K206" s="50">
        <f t="shared" si="18"/>
        <v>12609289.400000002</v>
      </c>
      <c r="L206" s="49">
        <f t="shared" si="18"/>
        <v>920548</v>
      </c>
      <c r="M206" s="49">
        <f t="shared" si="18"/>
        <v>5996596</v>
      </c>
      <c r="N206" s="49">
        <f t="shared" si="18"/>
        <v>6093056</v>
      </c>
      <c r="O206" s="49">
        <f t="shared" si="18"/>
        <v>12340089</v>
      </c>
      <c r="P206" s="49">
        <f t="shared" si="18"/>
        <v>2154195</v>
      </c>
      <c r="Q206" s="49">
        <f t="shared" si="18"/>
        <v>1433517</v>
      </c>
      <c r="R206" s="49">
        <f t="shared" si="18"/>
        <v>276813</v>
      </c>
      <c r="S206" s="49">
        <f t="shared" si="18"/>
        <v>8226256.4100000001</v>
      </c>
      <c r="T206" s="49">
        <f t="shared" si="18"/>
        <v>19045152</v>
      </c>
      <c r="U206" s="49">
        <f t="shared" si="18"/>
        <v>7174385</v>
      </c>
      <c r="V206" s="49">
        <f t="shared" si="18"/>
        <v>8345883</v>
      </c>
      <c r="W206" s="49">
        <f t="shared" si="18"/>
        <v>12248711</v>
      </c>
      <c r="X206" s="49">
        <f t="shared" si="18"/>
        <v>5040232</v>
      </c>
      <c r="Y206" s="49">
        <f t="shared" si="18"/>
        <v>771216</v>
      </c>
      <c r="Z206" s="49">
        <f t="shared" si="18"/>
        <v>3701840.75</v>
      </c>
      <c r="AA206" s="49">
        <f t="shared" si="18"/>
        <v>230885</v>
      </c>
      <c r="AB206" s="49">
        <f t="shared" si="18"/>
        <v>14505652.180000002</v>
      </c>
      <c r="AC206" s="50">
        <f t="shared" si="18"/>
        <v>477503</v>
      </c>
      <c r="AD206" s="50">
        <f t="shared" si="18"/>
        <v>592572</v>
      </c>
    </row>
    <row r="207" spans="1:30" s="51" customFormat="1" ht="36" x14ac:dyDescent="0.25">
      <c r="B207"/>
      <c r="C207" s="48" t="s">
        <v>340</v>
      </c>
      <c r="D207" s="49">
        <f t="shared" si="17"/>
        <v>116805906.94000001</v>
      </c>
      <c r="E207" s="49">
        <f t="shared" ref="E207:AD207" si="19">IF(SUM(E196,E206)&gt;E13,E198,E206)</f>
        <v>1807844.6999999988</v>
      </c>
      <c r="F207" s="49">
        <f t="shared" si="19"/>
        <v>1515988.2900000003</v>
      </c>
      <c r="G207" s="49">
        <f t="shared" si="19"/>
        <v>929591</v>
      </c>
      <c r="H207" s="49">
        <f t="shared" si="19"/>
        <v>661439</v>
      </c>
      <c r="I207" s="49">
        <f t="shared" si="19"/>
        <v>0</v>
      </c>
      <c r="J207" s="49">
        <f t="shared" si="19"/>
        <v>886096</v>
      </c>
      <c r="K207" s="49">
        <f t="shared" si="19"/>
        <v>12609289.400000002</v>
      </c>
      <c r="L207" s="49">
        <f t="shared" si="19"/>
        <v>920548</v>
      </c>
      <c r="M207" s="49">
        <f t="shared" si="19"/>
        <v>5538099.5200000005</v>
      </c>
      <c r="N207" s="49">
        <f t="shared" si="19"/>
        <v>2755569.32</v>
      </c>
      <c r="O207" s="49">
        <f t="shared" si="19"/>
        <v>12340089</v>
      </c>
      <c r="P207" s="49">
        <f t="shared" si="19"/>
        <v>2154195</v>
      </c>
      <c r="Q207" s="49">
        <f t="shared" si="19"/>
        <v>1433517</v>
      </c>
      <c r="R207" s="49">
        <f t="shared" si="19"/>
        <v>205982.36</v>
      </c>
      <c r="S207" s="49">
        <f t="shared" si="19"/>
        <v>8226256.4100000001</v>
      </c>
      <c r="T207" s="49">
        <f t="shared" si="19"/>
        <v>19045152</v>
      </c>
      <c r="U207" s="49">
        <f t="shared" si="19"/>
        <v>3745726.01</v>
      </c>
      <c r="V207" s="49">
        <f t="shared" si="19"/>
        <v>8345883</v>
      </c>
      <c r="W207" s="49">
        <f t="shared" si="19"/>
        <v>12068862.670000004</v>
      </c>
      <c r="X207" s="49">
        <f t="shared" si="19"/>
        <v>3688285.8699999982</v>
      </c>
      <c r="Y207" s="49">
        <f t="shared" si="19"/>
        <v>771216</v>
      </c>
      <c r="Z207" s="49">
        <f t="shared" si="19"/>
        <v>3701840.75</v>
      </c>
      <c r="AA207" s="49">
        <f t="shared" si="19"/>
        <v>230885</v>
      </c>
      <c r="AB207" s="49">
        <f t="shared" si="19"/>
        <v>12153475.640000001</v>
      </c>
      <c r="AC207" s="49">
        <f t="shared" si="19"/>
        <v>477503</v>
      </c>
      <c r="AD207" s="49">
        <f t="shared" si="19"/>
        <v>592572</v>
      </c>
    </row>
    <row r="208" spans="1:30" s="51" customFormat="1" x14ac:dyDescent="0.25">
      <c r="B208"/>
      <c r="C208" s="52"/>
      <c r="D208" s="43"/>
      <c r="E208" s="43"/>
      <c r="F208" s="44"/>
      <c r="G208" s="44"/>
      <c r="H208" s="44"/>
      <c r="I208" s="44"/>
      <c r="J208" s="44"/>
      <c r="K208" s="44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4"/>
      <c r="AD208" s="44"/>
    </row>
    <row r="209" spans="1:30" ht="25.5" customHeight="1" thickBot="1" x14ac:dyDescent="0.3">
      <c r="C209" s="53" t="s">
        <v>341</v>
      </c>
      <c r="D209" s="54">
        <f>SUM(E209:AD209)</f>
        <v>189499603.62000003</v>
      </c>
      <c r="E209" s="54">
        <f t="shared" ref="E209:AD209" si="20">SUM(E195+E20+E207)</f>
        <v>4607279.3599999994</v>
      </c>
      <c r="F209" s="54">
        <f t="shared" si="20"/>
        <v>1904146.37</v>
      </c>
      <c r="G209" s="54">
        <f t="shared" si="20"/>
        <v>1127723.3799999999</v>
      </c>
      <c r="H209" s="54">
        <f t="shared" si="20"/>
        <v>1578546.4499999997</v>
      </c>
      <c r="I209" s="54">
        <f t="shared" si="20"/>
        <v>1992787.6900000006</v>
      </c>
      <c r="J209" s="54">
        <f t="shared" si="20"/>
        <v>2140754.12</v>
      </c>
      <c r="K209" s="54">
        <f t="shared" si="20"/>
        <v>29825524.289999999</v>
      </c>
      <c r="L209" s="54">
        <f t="shared" si="20"/>
        <v>2831318.33</v>
      </c>
      <c r="M209" s="54">
        <f t="shared" si="20"/>
        <v>10368261.830000002</v>
      </c>
      <c r="N209" s="54">
        <f t="shared" si="20"/>
        <v>4214174.24</v>
      </c>
      <c r="O209" s="54">
        <f t="shared" si="20"/>
        <v>18823598.780000001</v>
      </c>
      <c r="P209" s="54">
        <f t="shared" si="20"/>
        <v>3403352.7</v>
      </c>
      <c r="Q209" s="54">
        <f t="shared" si="20"/>
        <v>1102390.7300000004</v>
      </c>
      <c r="R209" s="54">
        <f t="shared" si="20"/>
        <v>245665.46999999997</v>
      </c>
      <c r="S209" s="54">
        <f t="shared" si="20"/>
        <v>11451082.959999999</v>
      </c>
      <c r="T209" s="54">
        <f t="shared" si="20"/>
        <v>30494156.120000001</v>
      </c>
      <c r="U209" s="54">
        <f t="shared" si="20"/>
        <v>4043313.76</v>
      </c>
      <c r="V209" s="54">
        <f t="shared" si="20"/>
        <v>10745137.039999999</v>
      </c>
      <c r="W209" s="54">
        <f t="shared" si="20"/>
        <v>15565133.290000003</v>
      </c>
      <c r="X209" s="54">
        <f t="shared" si="20"/>
        <v>5610733.1199999982</v>
      </c>
      <c r="Y209" s="54">
        <f t="shared" si="20"/>
        <v>979630.46</v>
      </c>
      <c r="Z209" s="54">
        <f t="shared" si="20"/>
        <v>4482899.7899999991</v>
      </c>
      <c r="AA209" s="54">
        <f t="shared" si="20"/>
        <v>3367483.86</v>
      </c>
      <c r="AB209" s="54">
        <f t="shared" si="20"/>
        <v>16785003.710000001</v>
      </c>
      <c r="AC209" s="54">
        <f t="shared" si="20"/>
        <v>870150.46000000008</v>
      </c>
      <c r="AD209" s="54">
        <f t="shared" si="20"/>
        <v>939355.31</v>
      </c>
    </row>
    <row r="210" spans="1:30" ht="15.75" thickTop="1" x14ac:dyDescent="0.25">
      <c r="C210" s="26"/>
    </row>
    <row r="211" spans="1:30" ht="15.75" thickBot="1" x14ac:dyDescent="0.3">
      <c r="C211" s="55" t="s">
        <v>342</v>
      </c>
      <c r="D211" s="56">
        <f>SUM(E211:AD211)</f>
        <v>72344010.629999965</v>
      </c>
      <c r="E211" s="56">
        <f t="shared" ref="E211:AD211" si="21">E13-E209</f>
        <v>0</v>
      </c>
      <c r="F211" s="57">
        <f t="shared" si="21"/>
        <v>0</v>
      </c>
      <c r="G211" s="57">
        <f t="shared" si="21"/>
        <v>1049490.6999999997</v>
      </c>
      <c r="H211" s="57">
        <f t="shared" si="21"/>
        <v>1511850.3500000006</v>
      </c>
      <c r="I211" s="57">
        <f t="shared" si="21"/>
        <v>6871793.0899999971</v>
      </c>
      <c r="J211" s="57">
        <f t="shared" si="21"/>
        <v>3412140.6399999997</v>
      </c>
      <c r="K211" s="57">
        <f t="shared" si="21"/>
        <v>17737105.490000002</v>
      </c>
      <c r="L211" s="56">
        <f t="shared" si="21"/>
        <v>1550013.7199999997</v>
      </c>
      <c r="M211" s="56">
        <f t="shared" si="21"/>
        <v>0</v>
      </c>
      <c r="N211" s="56">
        <f t="shared" si="21"/>
        <v>0</v>
      </c>
      <c r="O211" s="56">
        <f t="shared" si="21"/>
        <v>2326987.5300000012</v>
      </c>
      <c r="P211" s="56">
        <f t="shared" si="21"/>
        <v>693438</v>
      </c>
      <c r="Q211" s="56">
        <f t="shared" si="21"/>
        <v>4487515.08</v>
      </c>
      <c r="R211" s="56">
        <f t="shared" si="21"/>
        <v>0</v>
      </c>
      <c r="S211" s="56">
        <f t="shared" si="21"/>
        <v>14357132.619999999</v>
      </c>
      <c r="T211" s="56">
        <f t="shared" si="21"/>
        <v>12201951.45999999</v>
      </c>
      <c r="U211" s="56">
        <f t="shared" si="21"/>
        <v>0</v>
      </c>
      <c r="V211" s="56">
        <f t="shared" si="21"/>
        <v>2793889.660000002</v>
      </c>
      <c r="W211" s="56">
        <f t="shared" si="21"/>
        <v>0</v>
      </c>
      <c r="X211" s="56">
        <f t="shared" si="21"/>
        <v>0</v>
      </c>
      <c r="Y211" s="56">
        <f t="shared" si="21"/>
        <v>39018.850000000093</v>
      </c>
      <c r="Z211" s="56">
        <f t="shared" si="21"/>
        <v>1078359.580000001</v>
      </c>
      <c r="AA211" s="56">
        <f t="shared" si="21"/>
        <v>1765743.19</v>
      </c>
      <c r="AB211" s="56">
        <f t="shared" si="21"/>
        <v>0</v>
      </c>
      <c r="AC211" s="57">
        <f t="shared" si="21"/>
        <v>183954.80999999994</v>
      </c>
      <c r="AD211" s="57">
        <f t="shared" si="21"/>
        <v>283625.85999999987</v>
      </c>
    </row>
    <row r="212" spans="1:30" ht="21.75" customHeight="1" thickTop="1" x14ac:dyDescent="0.25">
      <c r="C212" s="2" t="s">
        <v>343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hidden="1" x14ac:dyDescent="0.25">
      <c r="A213" s="35" t="s">
        <v>46</v>
      </c>
      <c r="B213" s="35" t="s">
        <v>47</v>
      </c>
      <c r="C213" s="58" t="s">
        <v>48</v>
      </c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1:30" s="39" customFormat="1" ht="12.75" hidden="1" outlineLevel="2" x14ac:dyDescent="0.2">
      <c r="A214" s="39" t="s">
        <v>49</v>
      </c>
      <c r="B214" s="39" t="s">
        <v>54</v>
      </c>
      <c r="C214" s="39" t="s">
        <v>55</v>
      </c>
      <c r="D214" s="37">
        <f t="shared" ref="D214:D234" si="22">SUM(E214:AD214)</f>
        <v>95363.86</v>
      </c>
      <c r="E214" s="37">
        <v>0</v>
      </c>
      <c r="F214" s="37">
        <v>0</v>
      </c>
      <c r="G214" s="37">
        <v>95363.86</v>
      </c>
      <c r="H214" s="37">
        <v>0</v>
      </c>
      <c r="I214" s="37">
        <v>0</v>
      </c>
      <c r="J214" s="37">
        <v>0</v>
      </c>
      <c r="K214" s="37">
        <v>0</v>
      </c>
      <c r="L214" s="37">
        <v>0</v>
      </c>
      <c r="M214" s="37">
        <v>0</v>
      </c>
      <c r="N214" s="37">
        <v>0</v>
      </c>
      <c r="O214" s="37">
        <v>0</v>
      </c>
      <c r="P214" s="37">
        <v>0</v>
      </c>
      <c r="Q214" s="37">
        <v>0</v>
      </c>
      <c r="R214" s="37">
        <v>0</v>
      </c>
      <c r="S214" s="37">
        <v>0</v>
      </c>
      <c r="T214" s="37">
        <v>0</v>
      </c>
      <c r="U214" s="37">
        <v>0</v>
      </c>
      <c r="V214" s="37">
        <v>0</v>
      </c>
      <c r="W214" s="37">
        <v>0</v>
      </c>
      <c r="X214" s="37">
        <v>0</v>
      </c>
      <c r="Y214" s="37">
        <v>0</v>
      </c>
      <c r="Z214" s="37">
        <v>0</v>
      </c>
      <c r="AA214" s="37">
        <v>0</v>
      </c>
      <c r="AB214" s="37">
        <v>0</v>
      </c>
      <c r="AC214" s="37">
        <v>0</v>
      </c>
      <c r="AD214" s="37">
        <v>0</v>
      </c>
    </row>
    <row r="215" spans="1:30" s="39" customFormat="1" ht="12.75" hidden="1" outlineLevel="2" x14ac:dyDescent="0.2">
      <c r="A215" s="39" t="s">
        <v>49</v>
      </c>
      <c r="B215" s="39" t="s">
        <v>56</v>
      </c>
      <c r="C215" s="39" t="s">
        <v>57</v>
      </c>
      <c r="D215" s="37">
        <f t="shared" si="22"/>
        <v>59061.86</v>
      </c>
      <c r="E215" s="37">
        <v>0</v>
      </c>
      <c r="F215" s="37">
        <v>0</v>
      </c>
      <c r="G215" s="37">
        <v>59061.86</v>
      </c>
      <c r="H215" s="37">
        <v>0</v>
      </c>
      <c r="I215" s="37">
        <v>0</v>
      </c>
      <c r="J215" s="37">
        <v>0</v>
      </c>
      <c r="K215" s="37">
        <v>0</v>
      </c>
      <c r="L215" s="37">
        <v>0</v>
      </c>
      <c r="M215" s="37">
        <v>0</v>
      </c>
      <c r="N215" s="37">
        <v>0</v>
      </c>
      <c r="O215" s="37">
        <v>0</v>
      </c>
      <c r="P215" s="37">
        <v>0</v>
      </c>
      <c r="Q215" s="37">
        <v>0</v>
      </c>
      <c r="R215" s="37">
        <v>0</v>
      </c>
      <c r="S215" s="37">
        <v>0</v>
      </c>
      <c r="T215" s="37">
        <v>0</v>
      </c>
      <c r="U215" s="37">
        <v>0</v>
      </c>
      <c r="V215" s="37">
        <v>0</v>
      </c>
      <c r="W215" s="37">
        <v>0</v>
      </c>
      <c r="X215" s="37">
        <v>0</v>
      </c>
      <c r="Y215" s="37">
        <v>0</v>
      </c>
      <c r="Z215" s="37">
        <v>0</v>
      </c>
      <c r="AA215" s="37">
        <v>0</v>
      </c>
      <c r="AB215" s="37">
        <v>0</v>
      </c>
      <c r="AC215" s="37">
        <v>0</v>
      </c>
      <c r="AD215" s="37">
        <v>0</v>
      </c>
    </row>
    <row r="216" spans="1:30" s="39" customFormat="1" ht="12.75" hidden="1" outlineLevel="2" x14ac:dyDescent="0.2">
      <c r="A216" s="39" t="s">
        <v>49</v>
      </c>
      <c r="B216" s="39" t="s">
        <v>58</v>
      </c>
      <c r="C216" s="39" t="s">
        <v>59</v>
      </c>
      <c r="D216" s="37">
        <f t="shared" si="22"/>
        <v>189014.26</v>
      </c>
      <c r="E216" s="37">
        <v>0</v>
      </c>
      <c r="F216" s="37">
        <v>0</v>
      </c>
      <c r="G216" s="37">
        <v>0</v>
      </c>
      <c r="H216" s="37">
        <v>189014.26</v>
      </c>
      <c r="I216" s="37">
        <v>0</v>
      </c>
      <c r="J216" s="37">
        <v>0</v>
      </c>
      <c r="K216" s="37">
        <v>0</v>
      </c>
      <c r="L216" s="37">
        <v>0</v>
      </c>
      <c r="M216" s="37">
        <v>0</v>
      </c>
      <c r="N216" s="37">
        <v>0</v>
      </c>
      <c r="O216" s="37">
        <v>0</v>
      </c>
      <c r="P216" s="37">
        <v>0</v>
      </c>
      <c r="Q216" s="37">
        <v>0</v>
      </c>
      <c r="R216" s="37">
        <v>0</v>
      </c>
      <c r="S216" s="37">
        <v>0</v>
      </c>
      <c r="T216" s="37">
        <v>0</v>
      </c>
      <c r="U216" s="37">
        <v>0</v>
      </c>
      <c r="V216" s="37">
        <v>0</v>
      </c>
      <c r="W216" s="37">
        <v>0</v>
      </c>
      <c r="X216" s="37">
        <v>0</v>
      </c>
      <c r="Y216" s="37">
        <v>0</v>
      </c>
      <c r="Z216" s="37">
        <v>0</v>
      </c>
      <c r="AA216" s="37">
        <v>0</v>
      </c>
      <c r="AB216" s="37">
        <v>0</v>
      </c>
      <c r="AC216" s="37">
        <v>0</v>
      </c>
      <c r="AD216" s="37">
        <v>0</v>
      </c>
    </row>
    <row r="217" spans="1:30" s="39" customFormat="1" ht="12.75" hidden="1" outlineLevel="2" x14ac:dyDescent="0.2">
      <c r="A217" s="39" t="s">
        <v>49</v>
      </c>
      <c r="B217" s="39" t="s">
        <v>60</v>
      </c>
      <c r="C217" s="39" t="s">
        <v>61</v>
      </c>
      <c r="D217" s="37">
        <f t="shared" si="22"/>
        <v>1329173.55</v>
      </c>
      <c r="E217" s="37">
        <v>0</v>
      </c>
      <c r="F217" s="37">
        <v>0</v>
      </c>
      <c r="G217" s="37">
        <v>0</v>
      </c>
      <c r="H217" s="37">
        <v>0</v>
      </c>
      <c r="I217" s="37">
        <v>1329173.55</v>
      </c>
      <c r="J217" s="37">
        <v>0</v>
      </c>
      <c r="K217" s="37">
        <v>0</v>
      </c>
      <c r="L217" s="37">
        <v>0</v>
      </c>
      <c r="M217" s="37">
        <v>0</v>
      </c>
      <c r="N217" s="37">
        <v>0</v>
      </c>
      <c r="O217" s="37">
        <v>0</v>
      </c>
      <c r="P217" s="37">
        <v>0</v>
      </c>
      <c r="Q217" s="37">
        <v>0</v>
      </c>
      <c r="R217" s="37">
        <v>0</v>
      </c>
      <c r="S217" s="37">
        <v>0</v>
      </c>
      <c r="T217" s="37">
        <v>0</v>
      </c>
      <c r="U217" s="37">
        <v>0</v>
      </c>
      <c r="V217" s="37">
        <v>0</v>
      </c>
      <c r="W217" s="37">
        <v>0</v>
      </c>
      <c r="X217" s="37">
        <v>0</v>
      </c>
      <c r="Y217" s="37">
        <v>0</v>
      </c>
      <c r="Z217" s="37">
        <v>0</v>
      </c>
      <c r="AA217" s="37">
        <v>0</v>
      </c>
      <c r="AB217" s="37">
        <v>0</v>
      </c>
      <c r="AC217" s="37">
        <v>0</v>
      </c>
      <c r="AD217" s="37">
        <v>0</v>
      </c>
    </row>
    <row r="218" spans="1:30" s="39" customFormat="1" ht="12.75" hidden="1" outlineLevel="2" x14ac:dyDescent="0.2">
      <c r="A218" s="39" t="s">
        <v>49</v>
      </c>
      <c r="B218" s="39" t="s">
        <v>62</v>
      </c>
      <c r="C218" s="39" t="s">
        <v>63</v>
      </c>
      <c r="D218" s="37">
        <f t="shared" si="22"/>
        <v>572612.74</v>
      </c>
      <c r="E218" s="37">
        <v>0</v>
      </c>
      <c r="F218" s="37">
        <v>0</v>
      </c>
      <c r="G218" s="37">
        <v>0</v>
      </c>
      <c r="H218" s="37">
        <v>0</v>
      </c>
      <c r="I218" s="37">
        <v>0</v>
      </c>
      <c r="J218" s="37">
        <v>568850.41</v>
      </c>
      <c r="K218" s="37">
        <v>0</v>
      </c>
      <c r="L218" s="37">
        <v>0</v>
      </c>
      <c r="M218" s="37">
        <v>0</v>
      </c>
      <c r="N218" s="37">
        <v>0</v>
      </c>
      <c r="O218" s="37">
        <v>3762.33</v>
      </c>
      <c r="P218" s="37">
        <v>0</v>
      </c>
      <c r="Q218" s="37">
        <v>0</v>
      </c>
      <c r="R218" s="37">
        <v>0</v>
      </c>
      <c r="S218" s="37">
        <v>0</v>
      </c>
      <c r="T218" s="37">
        <v>0</v>
      </c>
      <c r="U218" s="37">
        <v>0</v>
      </c>
      <c r="V218" s="37">
        <v>0</v>
      </c>
      <c r="W218" s="37">
        <v>0</v>
      </c>
      <c r="X218" s="37">
        <v>0</v>
      </c>
      <c r="Y218" s="37">
        <v>0</v>
      </c>
      <c r="Z218" s="37">
        <v>0</v>
      </c>
      <c r="AA218" s="37">
        <v>0</v>
      </c>
      <c r="AB218" s="37">
        <v>0</v>
      </c>
      <c r="AC218" s="37">
        <v>0</v>
      </c>
      <c r="AD218" s="37">
        <v>0</v>
      </c>
    </row>
    <row r="219" spans="1:30" s="39" customFormat="1" ht="12.75" hidden="1" outlineLevel="2" x14ac:dyDescent="0.2">
      <c r="A219" s="39" t="s">
        <v>49</v>
      </c>
      <c r="B219" s="39" t="s">
        <v>64</v>
      </c>
      <c r="C219" s="39" t="s">
        <v>65</v>
      </c>
      <c r="D219" s="37">
        <f t="shared" si="22"/>
        <v>563081.03</v>
      </c>
      <c r="E219" s="37">
        <v>0</v>
      </c>
      <c r="F219" s="37">
        <v>0</v>
      </c>
      <c r="G219" s="37">
        <v>0</v>
      </c>
      <c r="H219" s="37">
        <v>0</v>
      </c>
      <c r="I219" s="37">
        <v>0</v>
      </c>
      <c r="J219" s="37">
        <v>0</v>
      </c>
      <c r="K219" s="37">
        <v>563081.03</v>
      </c>
      <c r="L219" s="37">
        <v>0</v>
      </c>
      <c r="M219" s="37">
        <v>0</v>
      </c>
      <c r="N219" s="37">
        <v>0</v>
      </c>
      <c r="O219" s="37">
        <v>0</v>
      </c>
      <c r="P219" s="37">
        <v>0</v>
      </c>
      <c r="Q219" s="37">
        <v>0</v>
      </c>
      <c r="R219" s="37">
        <v>0</v>
      </c>
      <c r="S219" s="37">
        <v>0</v>
      </c>
      <c r="T219" s="37">
        <v>0</v>
      </c>
      <c r="U219" s="37">
        <v>0</v>
      </c>
      <c r="V219" s="37">
        <v>0</v>
      </c>
      <c r="W219" s="37">
        <v>0</v>
      </c>
      <c r="X219" s="37">
        <v>0</v>
      </c>
      <c r="Y219" s="37">
        <v>0</v>
      </c>
      <c r="Z219" s="37">
        <v>0</v>
      </c>
      <c r="AA219" s="37">
        <v>0</v>
      </c>
      <c r="AB219" s="37">
        <v>0</v>
      </c>
      <c r="AC219" s="37">
        <v>0</v>
      </c>
      <c r="AD219" s="37">
        <v>0</v>
      </c>
    </row>
    <row r="220" spans="1:30" s="39" customFormat="1" ht="12.75" hidden="1" outlineLevel="2" x14ac:dyDescent="0.2">
      <c r="A220" s="39" t="s">
        <v>49</v>
      </c>
      <c r="B220" s="39" t="s">
        <v>344</v>
      </c>
      <c r="C220" s="39" t="s">
        <v>345</v>
      </c>
      <c r="D220" s="37">
        <f t="shared" si="22"/>
        <v>333.46999999999997</v>
      </c>
      <c r="E220" s="37">
        <v>0</v>
      </c>
      <c r="F220" s="37">
        <v>0</v>
      </c>
      <c r="G220" s="37">
        <v>0</v>
      </c>
      <c r="H220" s="37">
        <v>0</v>
      </c>
      <c r="I220" s="37">
        <v>0</v>
      </c>
      <c r="J220" s="37">
        <v>0</v>
      </c>
      <c r="K220" s="37">
        <v>333.46999999999997</v>
      </c>
      <c r="L220" s="37">
        <v>0</v>
      </c>
      <c r="M220" s="37">
        <v>0</v>
      </c>
      <c r="N220" s="37">
        <v>0</v>
      </c>
      <c r="O220" s="37">
        <v>0</v>
      </c>
      <c r="P220" s="37">
        <v>0</v>
      </c>
      <c r="Q220" s="37">
        <v>0</v>
      </c>
      <c r="R220" s="37">
        <v>0</v>
      </c>
      <c r="S220" s="37">
        <v>0</v>
      </c>
      <c r="T220" s="37">
        <v>0</v>
      </c>
      <c r="U220" s="37">
        <v>0</v>
      </c>
      <c r="V220" s="37">
        <v>0</v>
      </c>
      <c r="W220" s="37">
        <v>0</v>
      </c>
      <c r="X220" s="37">
        <v>0</v>
      </c>
      <c r="Y220" s="37">
        <v>0</v>
      </c>
      <c r="Z220" s="37">
        <v>0</v>
      </c>
      <c r="AA220" s="37">
        <v>0</v>
      </c>
      <c r="AB220" s="37">
        <v>0</v>
      </c>
      <c r="AC220" s="37">
        <v>0</v>
      </c>
      <c r="AD220" s="37">
        <v>0</v>
      </c>
    </row>
    <row r="221" spans="1:30" s="39" customFormat="1" ht="12.75" hidden="1" outlineLevel="2" x14ac:dyDescent="0.2">
      <c r="A221" s="39" t="s">
        <v>49</v>
      </c>
      <c r="B221" s="39" t="s">
        <v>66</v>
      </c>
      <c r="C221" s="39" t="s">
        <v>67</v>
      </c>
      <c r="D221" s="37">
        <f t="shared" si="22"/>
        <v>309556.96999999997</v>
      </c>
      <c r="E221" s="37">
        <v>0</v>
      </c>
      <c r="F221" s="37">
        <v>0</v>
      </c>
      <c r="G221" s="37">
        <v>0</v>
      </c>
      <c r="H221" s="37">
        <v>0</v>
      </c>
      <c r="I221" s="37">
        <v>0</v>
      </c>
      <c r="J221" s="37">
        <v>0</v>
      </c>
      <c r="K221" s="37">
        <v>0</v>
      </c>
      <c r="L221" s="37">
        <v>309556.96999999997</v>
      </c>
      <c r="M221" s="37">
        <v>0</v>
      </c>
      <c r="N221" s="37">
        <v>0</v>
      </c>
      <c r="O221" s="37">
        <v>0</v>
      </c>
      <c r="P221" s="37">
        <v>0</v>
      </c>
      <c r="Q221" s="37">
        <v>0</v>
      </c>
      <c r="R221" s="37">
        <v>0</v>
      </c>
      <c r="S221" s="37">
        <v>0</v>
      </c>
      <c r="T221" s="37">
        <v>0</v>
      </c>
      <c r="U221" s="37">
        <v>0</v>
      </c>
      <c r="V221" s="37">
        <v>0</v>
      </c>
      <c r="W221" s="37">
        <v>0</v>
      </c>
      <c r="X221" s="37">
        <v>0</v>
      </c>
      <c r="Y221" s="37">
        <v>0</v>
      </c>
      <c r="Z221" s="37">
        <v>0</v>
      </c>
      <c r="AA221" s="37">
        <v>0</v>
      </c>
      <c r="AB221" s="37">
        <v>0</v>
      </c>
      <c r="AC221" s="37">
        <v>0</v>
      </c>
      <c r="AD221" s="37">
        <v>0</v>
      </c>
    </row>
    <row r="222" spans="1:30" s="39" customFormat="1" ht="12.75" hidden="1" outlineLevel="2" x14ac:dyDescent="0.2">
      <c r="A222" s="39" t="s">
        <v>49</v>
      </c>
      <c r="B222" s="39" t="s">
        <v>68</v>
      </c>
      <c r="C222" s="39" t="s">
        <v>69</v>
      </c>
      <c r="D222" s="37">
        <f t="shared" si="22"/>
        <v>99.62</v>
      </c>
      <c r="E222" s="37">
        <v>0</v>
      </c>
      <c r="F222" s="37">
        <v>0</v>
      </c>
      <c r="G222" s="37">
        <v>0</v>
      </c>
      <c r="H222" s="37">
        <v>0</v>
      </c>
      <c r="I222" s="37">
        <v>0</v>
      </c>
      <c r="J222" s="37">
        <v>0</v>
      </c>
      <c r="K222" s="37">
        <v>0</v>
      </c>
      <c r="L222" s="37">
        <v>0</v>
      </c>
      <c r="M222" s="37">
        <v>0</v>
      </c>
      <c r="N222" s="37">
        <v>0</v>
      </c>
      <c r="O222" s="37">
        <v>99.62</v>
      </c>
      <c r="P222" s="37">
        <v>0</v>
      </c>
      <c r="Q222" s="37">
        <v>0</v>
      </c>
      <c r="R222" s="37">
        <v>0</v>
      </c>
      <c r="S222" s="37">
        <v>0</v>
      </c>
      <c r="T222" s="37">
        <v>0</v>
      </c>
      <c r="U222" s="37">
        <v>0</v>
      </c>
      <c r="V222" s="37">
        <v>0</v>
      </c>
      <c r="W222" s="37">
        <v>0</v>
      </c>
      <c r="X222" s="37">
        <v>0</v>
      </c>
      <c r="Y222" s="37">
        <v>0</v>
      </c>
      <c r="Z222" s="37">
        <v>0</v>
      </c>
      <c r="AA222" s="37">
        <v>0</v>
      </c>
      <c r="AB222" s="37">
        <v>0</v>
      </c>
      <c r="AC222" s="37">
        <v>0</v>
      </c>
      <c r="AD222" s="37">
        <v>0</v>
      </c>
    </row>
    <row r="223" spans="1:30" s="39" customFormat="1" ht="12.75" hidden="1" outlineLevel="2" x14ac:dyDescent="0.2">
      <c r="A223" s="39" t="s">
        <v>49</v>
      </c>
      <c r="B223" s="39" t="s">
        <v>70</v>
      </c>
      <c r="C223" s="39" t="s">
        <v>71</v>
      </c>
      <c r="D223" s="37">
        <f t="shared" si="22"/>
        <v>198724.02</v>
      </c>
      <c r="E223" s="37">
        <v>0</v>
      </c>
      <c r="F223" s="37">
        <v>0</v>
      </c>
      <c r="G223" s="37">
        <v>0</v>
      </c>
      <c r="H223" s="37">
        <v>0</v>
      </c>
      <c r="I223" s="37">
        <v>0</v>
      </c>
      <c r="J223" s="37">
        <v>0</v>
      </c>
      <c r="K223" s="37">
        <v>0</v>
      </c>
      <c r="L223" s="37">
        <v>0</v>
      </c>
      <c r="M223" s="37">
        <v>0</v>
      </c>
      <c r="N223" s="37">
        <v>0</v>
      </c>
      <c r="O223" s="37">
        <v>2555.27</v>
      </c>
      <c r="P223" s="37">
        <v>196168.75</v>
      </c>
      <c r="Q223" s="37">
        <v>0</v>
      </c>
      <c r="R223" s="37">
        <v>0</v>
      </c>
      <c r="S223" s="37">
        <v>0</v>
      </c>
      <c r="T223" s="37">
        <v>0</v>
      </c>
      <c r="U223" s="37">
        <v>0</v>
      </c>
      <c r="V223" s="37">
        <v>0</v>
      </c>
      <c r="W223" s="37">
        <v>0</v>
      </c>
      <c r="X223" s="37">
        <v>0</v>
      </c>
      <c r="Y223" s="37">
        <v>0</v>
      </c>
      <c r="Z223" s="37">
        <v>0</v>
      </c>
      <c r="AA223" s="37">
        <v>0</v>
      </c>
      <c r="AB223" s="37">
        <v>0</v>
      </c>
      <c r="AC223" s="37">
        <v>0</v>
      </c>
      <c r="AD223" s="37">
        <v>0</v>
      </c>
    </row>
    <row r="224" spans="1:30" s="39" customFormat="1" ht="12.75" hidden="1" outlineLevel="2" x14ac:dyDescent="0.2">
      <c r="A224" s="39" t="s">
        <v>49</v>
      </c>
      <c r="B224" s="39" t="s">
        <v>74</v>
      </c>
      <c r="C224" s="39" t="s">
        <v>75</v>
      </c>
      <c r="D224" s="37">
        <f t="shared" si="22"/>
        <v>637891.36</v>
      </c>
      <c r="E224" s="37">
        <v>0</v>
      </c>
      <c r="F224" s="37">
        <v>0</v>
      </c>
      <c r="G224" s="37">
        <v>0</v>
      </c>
      <c r="H224" s="37">
        <v>0</v>
      </c>
      <c r="I224" s="37">
        <v>0</v>
      </c>
      <c r="J224" s="37">
        <v>0</v>
      </c>
      <c r="K224" s="37">
        <v>0</v>
      </c>
      <c r="L224" s="37">
        <v>0</v>
      </c>
      <c r="M224" s="37">
        <v>0</v>
      </c>
      <c r="N224" s="37">
        <v>0</v>
      </c>
      <c r="O224" s="37">
        <v>0</v>
      </c>
      <c r="P224" s="37">
        <v>0</v>
      </c>
      <c r="Q224" s="37">
        <v>637891.36</v>
      </c>
      <c r="R224" s="37">
        <v>0</v>
      </c>
      <c r="S224" s="37">
        <v>0</v>
      </c>
      <c r="T224" s="37">
        <v>0</v>
      </c>
      <c r="U224" s="37">
        <v>0</v>
      </c>
      <c r="V224" s="37">
        <v>0</v>
      </c>
      <c r="W224" s="37">
        <v>0</v>
      </c>
      <c r="X224" s="37">
        <v>0</v>
      </c>
      <c r="Y224" s="37">
        <v>0</v>
      </c>
      <c r="Z224" s="37">
        <v>0</v>
      </c>
      <c r="AA224" s="37">
        <v>0</v>
      </c>
      <c r="AB224" s="37">
        <v>0</v>
      </c>
      <c r="AC224" s="37">
        <v>0</v>
      </c>
      <c r="AD224" s="37">
        <v>0</v>
      </c>
    </row>
    <row r="225" spans="1:30" s="39" customFormat="1" ht="12.75" hidden="1" outlineLevel="2" x14ac:dyDescent="0.2">
      <c r="A225" s="39" t="s">
        <v>49</v>
      </c>
      <c r="B225" s="39" t="s">
        <v>76</v>
      </c>
      <c r="C225" s="39" t="s">
        <v>77</v>
      </c>
      <c r="D225" s="37">
        <f t="shared" si="22"/>
        <v>2414130.66</v>
      </c>
      <c r="E225" s="37">
        <v>0</v>
      </c>
      <c r="F225" s="37">
        <v>0</v>
      </c>
      <c r="G225" s="37">
        <v>0</v>
      </c>
      <c r="H225" s="37">
        <v>0</v>
      </c>
      <c r="I225" s="37">
        <v>0</v>
      </c>
      <c r="J225" s="37">
        <v>0</v>
      </c>
      <c r="K225" s="37">
        <v>0</v>
      </c>
      <c r="L225" s="37">
        <v>0</v>
      </c>
      <c r="M225" s="37">
        <v>0</v>
      </c>
      <c r="N225" s="37">
        <v>0</v>
      </c>
      <c r="O225" s="37">
        <v>0</v>
      </c>
      <c r="P225" s="37">
        <v>0</v>
      </c>
      <c r="Q225" s="37">
        <v>0</v>
      </c>
      <c r="R225" s="37">
        <v>0</v>
      </c>
      <c r="S225" s="37">
        <v>2414130.66</v>
      </c>
      <c r="T225" s="37">
        <v>0</v>
      </c>
      <c r="U225" s="37">
        <v>0</v>
      </c>
      <c r="V225" s="37">
        <v>0</v>
      </c>
      <c r="W225" s="37">
        <v>0</v>
      </c>
      <c r="X225" s="37">
        <v>0</v>
      </c>
      <c r="Y225" s="37">
        <v>0</v>
      </c>
      <c r="Z225" s="37">
        <v>0</v>
      </c>
      <c r="AA225" s="37">
        <v>0</v>
      </c>
      <c r="AB225" s="37">
        <v>0</v>
      </c>
      <c r="AC225" s="37">
        <v>0</v>
      </c>
      <c r="AD225" s="37">
        <v>0</v>
      </c>
    </row>
    <row r="226" spans="1:30" s="39" customFormat="1" ht="12.75" hidden="1" outlineLevel="2" x14ac:dyDescent="0.2">
      <c r="A226" s="39" t="s">
        <v>49</v>
      </c>
      <c r="B226" s="39" t="s">
        <v>78</v>
      </c>
      <c r="C226" s="39" t="s">
        <v>79</v>
      </c>
      <c r="D226" s="37">
        <f t="shared" si="22"/>
        <v>616031.18000000005</v>
      </c>
      <c r="E226" s="37">
        <v>0</v>
      </c>
      <c r="F226" s="37">
        <v>0</v>
      </c>
      <c r="G226" s="37">
        <v>0</v>
      </c>
      <c r="H226" s="37">
        <v>0</v>
      </c>
      <c r="I226" s="37">
        <v>0</v>
      </c>
      <c r="J226" s="37">
        <v>0</v>
      </c>
      <c r="K226" s="37">
        <v>0</v>
      </c>
      <c r="L226" s="37">
        <v>0</v>
      </c>
      <c r="M226" s="37">
        <v>0</v>
      </c>
      <c r="N226" s="37">
        <v>0</v>
      </c>
      <c r="O226" s="37">
        <v>0</v>
      </c>
      <c r="P226" s="37">
        <v>0</v>
      </c>
      <c r="Q226" s="37">
        <v>0</v>
      </c>
      <c r="R226" s="37">
        <v>0</v>
      </c>
      <c r="S226" s="37">
        <v>0</v>
      </c>
      <c r="T226" s="37">
        <v>616031.18000000005</v>
      </c>
      <c r="U226" s="37">
        <v>0</v>
      </c>
      <c r="V226" s="37">
        <v>0</v>
      </c>
      <c r="W226" s="37">
        <v>0</v>
      </c>
      <c r="X226" s="37">
        <v>0</v>
      </c>
      <c r="Y226" s="37">
        <v>0</v>
      </c>
      <c r="Z226" s="37">
        <v>0</v>
      </c>
      <c r="AA226" s="37">
        <v>0</v>
      </c>
      <c r="AB226" s="37">
        <v>0</v>
      </c>
      <c r="AC226" s="37">
        <v>0</v>
      </c>
      <c r="AD226" s="37">
        <v>0</v>
      </c>
    </row>
    <row r="227" spans="1:30" s="39" customFormat="1" ht="12.75" hidden="1" outlineLevel="2" x14ac:dyDescent="0.2">
      <c r="A227" s="39" t="s">
        <v>49</v>
      </c>
      <c r="B227" s="39" t="s">
        <v>82</v>
      </c>
      <c r="C227" s="39" t="s">
        <v>83</v>
      </c>
      <c r="D227" s="37">
        <f t="shared" si="22"/>
        <v>12545.17</v>
      </c>
      <c r="E227" s="37">
        <v>0</v>
      </c>
      <c r="F227" s="37">
        <v>0</v>
      </c>
      <c r="G227" s="37">
        <v>0</v>
      </c>
      <c r="H227" s="37">
        <v>0</v>
      </c>
      <c r="I227" s="37">
        <v>0</v>
      </c>
      <c r="J227" s="37">
        <v>0</v>
      </c>
      <c r="K227" s="37">
        <v>0</v>
      </c>
      <c r="L227" s="37">
        <v>0</v>
      </c>
      <c r="M227" s="37">
        <v>0</v>
      </c>
      <c r="N227" s="37">
        <v>0</v>
      </c>
      <c r="O227" s="37">
        <v>12545.17</v>
      </c>
      <c r="P227" s="37">
        <v>0</v>
      </c>
      <c r="Q227" s="37">
        <v>0</v>
      </c>
      <c r="R227" s="37">
        <v>0</v>
      </c>
      <c r="S227" s="37">
        <v>0</v>
      </c>
      <c r="T227" s="37">
        <v>0</v>
      </c>
      <c r="U227" s="37">
        <v>0</v>
      </c>
      <c r="V227" s="37">
        <v>0</v>
      </c>
      <c r="W227" s="37">
        <v>0</v>
      </c>
      <c r="X227" s="37">
        <v>0</v>
      </c>
      <c r="Y227" s="37">
        <v>0</v>
      </c>
      <c r="Z227" s="37">
        <v>0</v>
      </c>
      <c r="AA227" s="37">
        <v>0</v>
      </c>
      <c r="AB227" s="37">
        <v>0</v>
      </c>
      <c r="AC227" s="37">
        <v>0</v>
      </c>
      <c r="AD227" s="37">
        <v>0</v>
      </c>
    </row>
    <row r="228" spans="1:30" s="39" customFormat="1" ht="12.75" hidden="1" outlineLevel="2" x14ac:dyDescent="0.2">
      <c r="A228" s="39" t="s">
        <v>49</v>
      </c>
      <c r="B228" s="39" t="s">
        <v>84</v>
      </c>
      <c r="C228" s="39" t="s">
        <v>85</v>
      </c>
      <c r="D228" s="37">
        <f t="shared" si="22"/>
        <v>606080.71</v>
      </c>
      <c r="E228" s="37">
        <v>0</v>
      </c>
      <c r="F228" s="37">
        <v>0</v>
      </c>
      <c r="G228" s="37">
        <v>0</v>
      </c>
      <c r="H228" s="37">
        <v>0</v>
      </c>
      <c r="I228" s="37">
        <v>0</v>
      </c>
      <c r="J228" s="37">
        <v>0</v>
      </c>
      <c r="K228" s="37">
        <v>0</v>
      </c>
      <c r="L228" s="37">
        <v>0</v>
      </c>
      <c r="M228" s="37">
        <v>0</v>
      </c>
      <c r="N228" s="37">
        <v>0</v>
      </c>
      <c r="O228" s="37">
        <v>0</v>
      </c>
      <c r="P228" s="37">
        <v>0</v>
      </c>
      <c r="Q228" s="37">
        <v>0</v>
      </c>
      <c r="R228" s="37">
        <v>0</v>
      </c>
      <c r="S228" s="37">
        <v>0</v>
      </c>
      <c r="T228" s="37">
        <v>0</v>
      </c>
      <c r="U228" s="37">
        <v>0</v>
      </c>
      <c r="V228" s="37">
        <v>606080.71</v>
      </c>
      <c r="W228" s="37">
        <v>0</v>
      </c>
      <c r="X228" s="37">
        <v>0</v>
      </c>
      <c r="Y228" s="37">
        <v>0</v>
      </c>
      <c r="Z228" s="37">
        <v>0</v>
      </c>
      <c r="AA228" s="37">
        <v>0</v>
      </c>
      <c r="AB228" s="37">
        <v>0</v>
      </c>
      <c r="AC228" s="37">
        <v>0</v>
      </c>
      <c r="AD228" s="37">
        <v>0</v>
      </c>
    </row>
    <row r="229" spans="1:30" s="39" customFormat="1" ht="12.75" hidden="1" outlineLevel="2" x14ac:dyDescent="0.2">
      <c r="A229" s="39" t="s">
        <v>49</v>
      </c>
      <c r="B229" s="39" t="s">
        <v>346</v>
      </c>
      <c r="C229" s="39" t="s">
        <v>347</v>
      </c>
      <c r="D229" s="37">
        <f t="shared" si="22"/>
        <v>19650.79</v>
      </c>
      <c r="E229" s="37">
        <v>0</v>
      </c>
      <c r="F229" s="37">
        <v>0</v>
      </c>
      <c r="G229" s="37">
        <v>0</v>
      </c>
      <c r="H229" s="37">
        <v>0</v>
      </c>
      <c r="I229" s="37">
        <v>0</v>
      </c>
      <c r="J229" s="37">
        <v>0</v>
      </c>
      <c r="K229" s="37">
        <v>0</v>
      </c>
      <c r="L229" s="37">
        <v>0</v>
      </c>
      <c r="M229" s="37">
        <v>0</v>
      </c>
      <c r="N229" s="37">
        <v>0</v>
      </c>
      <c r="O229" s="37">
        <v>0</v>
      </c>
      <c r="P229" s="37">
        <v>0</v>
      </c>
      <c r="Q229" s="37">
        <v>0</v>
      </c>
      <c r="R229" s="37">
        <v>0</v>
      </c>
      <c r="S229" s="37">
        <v>0</v>
      </c>
      <c r="T229" s="37">
        <v>0</v>
      </c>
      <c r="U229" s="37">
        <v>0</v>
      </c>
      <c r="V229" s="37">
        <v>0</v>
      </c>
      <c r="W229" s="37">
        <v>0</v>
      </c>
      <c r="X229" s="37">
        <v>0</v>
      </c>
      <c r="Y229" s="37">
        <v>19650.79</v>
      </c>
      <c r="Z229" s="37">
        <v>0</v>
      </c>
      <c r="AA229" s="37">
        <v>0</v>
      </c>
      <c r="AB229" s="37">
        <v>0</v>
      </c>
      <c r="AC229" s="37">
        <v>0</v>
      </c>
      <c r="AD229" s="37">
        <v>0</v>
      </c>
    </row>
    <row r="230" spans="1:30" s="39" customFormat="1" ht="12.75" hidden="1" outlineLevel="2" x14ac:dyDescent="0.2">
      <c r="A230" s="39" t="s">
        <v>49</v>
      </c>
      <c r="B230" s="39" t="s">
        <v>88</v>
      </c>
      <c r="C230" s="39" t="s">
        <v>89</v>
      </c>
      <c r="D230" s="37">
        <f t="shared" si="22"/>
        <v>196140.57999999996</v>
      </c>
      <c r="E230" s="37">
        <v>0</v>
      </c>
      <c r="F230" s="37">
        <v>0</v>
      </c>
      <c r="G230" s="37">
        <v>0</v>
      </c>
      <c r="H230" s="37">
        <v>0</v>
      </c>
      <c r="I230" s="37">
        <v>0</v>
      </c>
      <c r="J230" s="37">
        <v>0</v>
      </c>
      <c r="K230" s="37">
        <v>0</v>
      </c>
      <c r="L230" s="37">
        <v>0</v>
      </c>
      <c r="M230" s="37">
        <v>0</v>
      </c>
      <c r="N230" s="37">
        <v>0</v>
      </c>
      <c r="O230" s="37">
        <v>0</v>
      </c>
      <c r="P230" s="37">
        <v>0</v>
      </c>
      <c r="Q230" s="37">
        <v>0</v>
      </c>
      <c r="R230" s="37">
        <v>0</v>
      </c>
      <c r="S230" s="37">
        <v>0</v>
      </c>
      <c r="T230" s="37">
        <v>0</v>
      </c>
      <c r="U230" s="37">
        <v>0</v>
      </c>
      <c r="V230" s="37">
        <v>0</v>
      </c>
      <c r="W230" s="37">
        <v>0</v>
      </c>
      <c r="X230" s="37">
        <v>0</v>
      </c>
      <c r="Y230" s="37">
        <v>0</v>
      </c>
      <c r="Z230" s="37">
        <v>196140.57999999996</v>
      </c>
      <c r="AA230" s="37">
        <v>0</v>
      </c>
      <c r="AB230" s="37">
        <v>0</v>
      </c>
      <c r="AC230" s="37">
        <v>0</v>
      </c>
      <c r="AD230" s="37">
        <v>0</v>
      </c>
    </row>
    <row r="231" spans="1:30" s="39" customFormat="1" ht="12.75" hidden="1" outlineLevel="2" x14ac:dyDescent="0.2">
      <c r="A231" s="39" t="s">
        <v>49</v>
      </c>
      <c r="B231" s="39" t="s">
        <v>348</v>
      </c>
      <c r="C231" s="39" t="s">
        <v>349</v>
      </c>
      <c r="D231" s="37">
        <f t="shared" si="22"/>
        <v>1840.54</v>
      </c>
      <c r="E231" s="37">
        <v>0</v>
      </c>
      <c r="F231" s="37">
        <v>0</v>
      </c>
      <c r="G231" s="37">
        <v>0</v>
      </c>
      <c r="H231" s="37">
        <v>0</v>
      </c>
      <c r="I231" s="37">
        <v>0</v>
      </c>
      <c r="J231" s="37">
        <v>0</v>
      </c>
      <c r="K231" s="37">
        <v>0</v>
      </c>
      <c r="L231" s="37">
        <v>0</v>
      </c>
      <c r="M231" s="37">
        <v>0</v>
      </c>
      <c r="N231" s="37">
        <v>0</v>
      </c>
      <c r="O231" s="37">
        <v>0</v>
      </c>
      <c r="P231" s="37">
        <v>0</v>
      </c>
      <c r="Q231" s="37">
        <v>0</v>
      </c>
      <c r="R231" s="37">
        <v>0</v>
      </c>
      <c r="S231" s="37">
        <v>0</v>
      </c>
      <c r="T231" s="37">
        <v>0</v>
      </c>
      <c r="U231" s="37">
        <v>0</v>
      </c>
      <c r="V231" s="37">
        <v>0</v>
      </c>
      <c r="W231" s="37">
        <v>0</v>
      </c>
      <c r="X231" s="37">
        <v>0</v>
      </c>
      <c r="Y231" s="37">
        <v>1840.54</v>
      </c>
      <c r="Z231" s="37">
        <v>0</v>
      </c>
      <c r="AA231" s="37">
        <v>0</v>
      </c>
      <c r="AB231" s="37">
        <v>0</v>
      </c>
      <c r="AC231" s="37">
        <v>0</v>
      </c>
      <c r="AD231" s="37">
        <v>0</v>
      </c>
    </row>
    <row r="232" spans="1:30" s="39" customFormat="1" ht="12.75" hidden="1" outlineLevel="2" x14ac:dyDescent="0.2">
      <c r="A232" s="39" t="s">
        <v>49</v>
      </c>
      <c r="B232" s="39" t="s">
        <v>90</v>
      </c>
      <c r="C232" s="39" t="s">
        <v>91</v>
      </c>
      <c r="D232" s="37">
        <f t="shared" si="22"/>
        <v>273949.99</v>
      </c>
      <c r="E232" s="37">
        <v>0</v>
      </c>
      <c r="F232" s="37">
        <v>0</v>
      </c>
      <c r="G232" s="37">
        <v>0</v>
      </c>
      <c r="H232" s="37">
        <v>0</v>
      </c>
      <c r="I232" s="37">
        <v>0</v>
      </c>
      <c r="J232" s="37">
        <v>0</v>
      </c>
      <c r="K232" s="37">
        <v>0</v>
      </c>
      <c r="L232" s="37">
        <v>0</v>
      </c>
      <c r="M232" s="37">
        <v>0</v>
      </c>
      <c r="N232" s="37">
        <v>0</v>
      </c>
      <c r="O232" s="37">
        <v>0</v>
      </c>
      <c r="P232" s="37">
        <v>0</v>
      </c>
      <c r="Q232" s="37">
        <v>0</v>
      </c>
      <c r="R232" s="37">
        <v>0</v>
      </c>
      <c r="S232" s="37">
        <v>0</v>
      </c>
      <c r="T232" s="37">
        <v>0</v>
      </c>
      <c r="U232" s="37">
        <v>0</v>
      </c>
      <c r="V232" s="37">
        <v>0</v>
      </c>
      <c r="W232" s="37">
        <v>0</v>
      </c>
      <c r="X232" s="37">
        <v>0</v>
      </c>
      <c r="Y232" s="37">
        <v>0</v>
      </c>
      <c r="Z232" s="37">
        <v>0</v>
      </c>
      <c r="AA232" s="37">
        <v>273949.99</v>
      </c>
      <c r="AB232" s="37">
        <v>0</v>
      </c>
      <c r="AC232" s="37">
        <v>0</v>
      </c>
      <c r="AD232" s="37">
        <v>0</v>
      </c>
    </row>
    <row r="233" spans="1:30" s="39" customFormat="1" ht="12.75" hidden="1" outlineLevel="2" x14ac:dyDescent="0.2">
      <c r="A233" s="39" t="s">
        <v>49</v>
      </c>
      <c r="B233" s="39" t="s">
        <v>350</v>
      </c>
      <c r="C233" s="39" t="s">
        <v>351</v>
      </c>
      <c r="D233" s="37">
        <f t="shared" si="22"/>
        <v>42434.13</v>
      </c>
      <c r="E233" s="37">
        <v>0</v>
      </c>
      <c r="F233" s="37">
        <v>0</v>
      </c>
      <c r="G233" s="37">
        <v>0</v>
      </c>
      <c r="H233" s="37">
        <v>0</v>
      </c>
      <c r="I233" s="37">
        <v>0</v>
      </c>
      <c r="J233" s="37">
        <v>0</v>
      </c>
      <c r="K233" s="37">
        <v>0</v>
      </c>
      <c r="L233" s="37">
        <v>0</v>
      </c>
      <c r="M233" s="37">
        <v>0</v>
      </c>
      <c r="N233" s="37">
        <v>0</v>
      </c>
      <c r="O233" s="37">
        <v>0</v>
      </c>
      <c r="P233" s="37">
        <v>0</v>
      </c>
      <c r="Q233" s="37">
        <v>0</v>
      </c>
      <c r="R233" s="37">
        <v>0</v>
      </c>
      <c r="S233" s="37">
        <v>0</v>
      </c>
      <c r="T233" s="37">
        <v>0</v>
      </c>
      <c r="U233" s="37">
        <v>0</v>
      </c>
      <c r="V233" s="37">
        <v>0</v>
      </c>
      <c r="W233" s="37">
        <v>0</v>
      </c>
      <c r="X233" s="37">
        <v>0</v>
      </c>
      <c r="Y233" s="37">
        <v>0</v>
      </c>
      <c r="Z233" s="37">
        <v>0</v>
      </c>
      <c r="AA233" s="37">
        <v>0</v>
      </c>
      <c r="AB233" s="37">
        <v>0</v>
      </c>
      <c r="AC233" s="37">
        <v>42434.13</v>
      </c>
      <c r="AD233" s="37">
        <v>0</v>
      </c>
    </row>
    <row r="234" spans="1:30" s="39" customFormat="1" ht="12.75" hidden="1" outlineLevel="2" x14ac:dyDescent="0.2">
      <c r="A234" s="39" t="s">
        <v>49</v>
      </c>
      <c r="B234" s="39" t="s">
        <v>352</v>
      </c>
      <c r="C234" s="39" t="s">
        <v>353</v>
      </c>
      <c r="D234" s="37">
        <f t="shared" si="22"/>
        <v>128056.95</v>
      </c>
      <c r="E234" s="37">
        <v>0</v>
      </c>
      <c r="F234" s="37">
        <v>0</v>
      </c>
      <c r="G234" s="37">
        <v>0</v>
      </c>
      <c r="H234" s="37">
        <v>0</v>
      </c>
      <c r="I234" s="37">
        <v>0</v>
      </c>
      <c r="J234" s="37">
        <v>0</v>
      </c>
      <c r="K234" s="37">
        <v>0</v>
      </c>
      <c r="L234" s="37">
        <v>0</v>
      </c>
      <c r="M234" s="37">
        <v>0</v>
      </c>
      <c r="N234" s="37">
        <v>0</v>
      </c>
      <c r="O234" s="37">
        <v>0</v>
      </c>
      <c r="P234" s="37">
        <v>0</v>
      </c>
      <c r="Q234" s="37">
        <v>0</v>
      </c>
      <c r="R234" s="37">
        <v>0</v>
      </c>
      <c r="S234" s="37">
        <v>0</v>
      </c>
      <c r="T234" s="37">
        <v>0</v>
      </c>
      <c r="U234" s="37">
        <v>0</v>
      </c>
      <c r="V234" s="37">
        <v>0</v>
      </c>
      <c r="W234" s="37">
        <v>0</v>
      </c>
      <c r="X234" s="37">
        <v>0</v>
      </c>
      <c r="Y234" s="37">
        <v>0</v>
      </c>
      <c r="Z234" s="37">
        <v>0</v>
      </c>
      <c r="AA234" s="37">
        <v>0</v>
      </c>
      <c r="AB234" s="37">
        <v>0</v>
      </c>
      <c r="AC234" s="37">
        <v>0</v>
      </c>
      <c r="AD234" s="37">
        <v>128056.95</v>
      </c>
    </row>
    <row r="235" spans="1:30" s="39" customFormat="1" outlineLevel="1" collapsed="1" x14ac:dyDescent="0.25">
      <c r="A235" s="35"/>
      <c r="C235" s="59" t="s">
        <v>354</v>
      </c>
      <c r="D235" s="60">
        <f t="shared" ref="D235:AD235" si="23">SUBTOTAL(9,D214:D234)</f>
        <v>8265773.4400000004</v>
      </c>
      <c r="E235" s="60">
        <f t="shared" si="23"/>
        <v>0</v>
      </c>
      <c r="F235" s="60">
        <f t="shared" si="23"/>
        <v>0</v>
      </c>
      <c r="G235" s="60">
        <f t="shared" si="23"/>
        <v>154425.72</v>
      </c>
      <c r="H235" s="60">
        <f t="shared" si="23"/>
        <v>189014.26</v>
      </c>
      <c r="I235" s="60">
        <f t="shared" si="23"/>
        <v>1329173.55</v>
      </c>
      <c r="J235" s="60">
        <f t="shared" si="23"/>
        <v>568850.41</v>
      </c>
      <c r="K235" s="60">
        <f t="shared" si="23"/>
        <v>563414.5</v>
      </c>
      <c r="L235" s="61">
        <f t="shared" si="23"/>
        <v>309556.96999999997</v>
      </c>
      <c r="M235" s="61">
        <f t="shared" si="23"/>
        <v>0</v>
      </c>
      <c r="N235" s="61">
        <f t="shared" si="23"/>
        <v>0</v>
      </c>
      <c r="O235" s="61">
        <f t="shared" si="23"/>
        <v>18962.39</v>
      </c>
      <c r="P235" s="61">
        <f t="shared" si="23"/>
        <v>196168.75</v>
      </c>
      <c r="Q235" s="61">
        <f t="shared" si="23"/>
        <v>637891.36</v>
      </c>
      <c r="R235" s="61">
        <f t="shared" si="23"/>
        <v>0</v>
      </c>
      <c r="S235" s="61">
        <f t="shared" si="23"/>
        <v>2414130.66</v>
      </c>
      <c r="T235" s="61">
        <f t="shared" si="23"/>
        <v>616031.18000000005</v>
      </c>
      <c r="U235" s="61">
        <f t="shared" si="23"/>
        <v>0</v>
      </c>
      <c r="V235" s="61">
        <f t="shared" si="23"/>
        <v>606080.71</v>
      </c>
      <c r="W235" s="61">
        <f t="shared" si="23"/>
        <v>0</v>
      </c>
      <c r="X235" s="61">
        <f t="shared" si="23"/>
        <v>0</v>
      </c>
      <c r="Y235" s="61">
        <f t="shared" si="23"/>
        <v>21491.33</v>
      </c>
      <c r="Z235" s="61">
        <f t="shared" si="23"/>
        <v>196140.57999999996</v>
      </c>
      <c r="AA235" s="61">
        <f t="shared" si="23"/>
        <v>273949.99</v>
      </c>
      <c r="AB235" s="61">
        <f t="shared" si="23"/>
        <v>0</v>
      </c>
      <c r="AC235" s="60">
        <f t="shared" si="23"/>
        <v>42434.13</v>
      </c>
      <c r="AD235" s="60">
        <f t="shared" si="23"/>
        <v>128056.95</v>
      </c>
    </row>
    <row r="236" spans="1:30" s="39" customFormat="1" ht="12.75" hidden="1" outlineLevel="2" x14ac:dyDescent="0.2">
      <c r="A236" s="39" t="s">
        <v>93</v>
      </c>
      <c r="B236" s="39" t="s">
        <v>94</v>
      </c>
      <c r="C236" s="39" t="s">
        <v>95</v>
      </c>
      <c r="D236" s="62">
        <f t="shared" ref="D236:D318" si="24">SUM(E236:AD236)</f>
        <v>9086187.9500000011</v>
      </c>
      <c r="E236" s="62">
        <v>0</v>
      </c>
      <c r="F236" s="62">
        <v>0</v>
      </c>
      <c r="G236" s="62">
        <v>118458.04999999999</v>
      </c>
      <c r="H236" s="62">
        <v>20080.2</v>
      </c>
      <c r="I236" s="62">
        <v>479055.18000000005</v>
      </c>
      <c r="J236" s="62">
        <v>524098.52999999997</v>
      </c>
      <c r="K236" s="62">
        <v>2552196.3600000003</v>
      </c>
      <c r="L236" s="62">
        <v>197107.03</v>
      </c>
      <c r="M236" s="62">
        <v>0</v>
      </c>
      <c r="N236" s="62">
        <v>0</v>
      </c>
      <c r="O236" s="62">
        <v>0</v>
      </c>
      <c r="P236" s="62">
        <v>94857.38</v>
      </c>
      <c r="Q236" s="62">
        <v>633692.34000000008</v>
      </c>
      <c r="R236" s="62">
        <v>0</v>
      </c>
      <c r="S236" s="62">
        <v>2087224.5200000003</v>
      </c>
      <c r="T236" s="62">
        <v>1788182.3</v>
      </c>
      <c r="U236" s="62">
        <v>0</v>
      </c>
      <c r="V236" s="62">
        <v>193885.31000000003</v>
      </c>
      <c r="W236" s="62">
        <v>0</v>
      </c>
      <c r="X236" s="62">
        <v>0</v>
      </c>
      <c r="Y236" s="62">
        <v>0</v>
      </c>
      <c r="Z236" s="62">
        <v>126207.59</v>
      </c>
      <c r="AA236" s="62">
        <v>246819.07</v>
      </c>
      <c r="AB236" s="62">
        <v>0</v>
      </c>
      <c r="AC236" s="62">
        <v>24324.09</v>
      </c>
      <c r="AD236" s="62">
        <v>0</v>
      </c>
    </row>
    <row r="237" spans="1:30" s="39" customFormat="1" outlineLevel="1" collapsed="1" x14ac:dyDescent="0.25">
      <c r="A237" s="35"/>
      <c r="C237" s="59" t="s">
        <v>355</v>
      </c>
      <c r="D237" s="60">
        <f t="shared" ref="D237:AD237" si="25">SUBTOTAL(9,D236:D236)</f>
        <v>9086187.9500000011</v>
      </c>
      <c r="E237" s="60">
        <f t="shared" si="25"/>
        <v>0</v>
      </c>
      <c r="F237" s="60">
        <f t="shared" si="25"/>
        <v>0</v>
      </c>
      <c r="G237" s="60">
        <f t="shared" si="25"/>
        <v>118458.04999999999</v>
      </c>
      <c r="H237" s="60">
        <f t="shared" si="25"/>
        <v>20080.2</v>
      </c>
      <c r="I237" s="60">
        <f t="shared" si="25"/>
        <v>479055.18000000005</v>
      </c>
      <c r="J237" s="60">
        <f t="shared" si="25"/>
        <v>524098.52999999997</v>
      </c>
      <c r="K237" s="60">
        <f t="shared" si="25"/>
        <v>2552196.3600000003</v>
      </c>
      <c r="L237" s="61">
        <f t="shared" si="25"/>
        <v>197107.03</v>
      </c>
      <c r="M237" s="61">
        <f t="shared" si="25"/>
        <v>0</v>
      </c>
      <c r="N237" s="61">
        <f t="shared" si="25"/>
        <v>0</v>
      </c>
      <c r="O237" s="61">
        <f t="shared" si="25"/>
        <v>0</v>
      </c>
      <c r="P237" s="61">
        <f t="shared" si="25"/>
        <v>94857.38</v>
      </c>
      <c r="Q237" s="61">
        <f t="shared" si="25"/>
        <v>633692.34000000008</v>
      </c>
      <c r="R237" s="61">
        <f t="shared" si="25"/>
        <v>0</v>
      </c>
      <c r="S237" s="61">
        <f t="shared" si="25"/>
        <v>2087224.5200000003</v>
      </c>
      <c r="T237" s="61">
        <f t="shared" si="25"/>
        <v>1788182.3</v>
      </c>
      <c r="U237" s="61">
        <f t="shared" si="25"/>
        <v>0</v>
      </c>
      <c r="V237" s="61">
        <f t="shared" si="25"/>
        <v>193885.31000000003</v>
      </c>
      <c r="W237" s="61">
        <f t="shared" si="25"/>
        <v>0</v>
      </c>
      <c r="X237" s="61">
        <f t="shared" si="25"/>
        <v>0</v>
      </c>
      <c r="Y237" s="61">
        <f t="shared" si="25"/>
        <v>0</v>
      </c>
      <c r="Z237" s="61">
        <f t="shared" si="25"/>
        <v>126207.59</v>
      </c>
      <c r="AA237" s="61">
        <f t="shared" si="25"/>
        <v>246819.07</v>
      </c>
      <c r="AB237" s="61">
        <f t="shared" si="25"/>
        <v>0</v>
      </c>
      <c r="AC237" s="60">
        <f t="shared" si="25"/>
        <v>24324.09</v>
      </c>
      <c r="AD237" s="60">
        <f t="shared" si="25"/>
        <v>0</v>
      </c>
    </row>
    <row r="238" spans="1:30" s="39" customFormat="1" ht="12.75" hidden="1" outlineLevel="2" x14ac:dyDescent="0.2">
      <c r="A238" s="39" t="s">
        <v>97</v>
      </c>
      <c r="B238" s="39" t="s">
        <v>98</v>
      </c>
      <c r="C238" s="39" t="s">
        <v>99</v>
      </c>
      <c r="D238" s="62">
        <f t="shared" si="24"/>
        <v>1114842.1200000001</v>
      </c>
      <c r="E238" s="62">
        <v>0</v>
      </c>
      <c r="F238" s="62">
        <v>0</v>
      </c>
      <c r="G238" s="62">
        <v>0</v>
      </c>
      <c r="H238" s="62">
        <v>0</v>
      </c>
      <c r="I238" s="62">
        <v>48865.89</v>
      </c>
      <c r="J238" s="62">
        <v>0</v>
      </c>
      <c r="K238" s="62">
        <v>251142.27000000002</v>
      </c>
      <c r="L238" s="62">
        <v>0</v>
      </c>
      <c r="M238" s="62">
        <v>0</v>
      </c>
      <c r="N238" s="62">
        <v>0</v>
      </c>
      <c r="O238" s="62">
        <v>0</v>
      </c>
      <c r="P238" s="62">
        <v>0</v>
      </c>
      <c r="Q238" s="62">
        <v>110402.26000000001</v>
      </c>
      <c r="R238" s="62">
        <v>0</v>
      </c>
      <c r="S238" s="62">
        <v>367311.41000000003</v>
      </c>
      <c r="T238" s="62">
        <v>314719.82</v>
      </c>
      <c r="U238" s="62">
        <v>0</v>
      </c>
      <c r="V238" s="62">
        <v>0</v>
      </c>
      <c r="W238" s="62">
        <v>0</v>
      </c>
      <c r="X238" s="62">
        <v>0</v>
      </c>
      <c r="Y238" s="62">
        <v>0</v>
      </c>
      <c r="Z238" s="62">
        <v>22400.47</v>
      </c>
      <c r="AA238" s="62">
        <v>0</v>
      </c>
      <c r="AB238" s="62">
        <v>0</v>
      </c>
      <c r="AC238" s="62">
        <v>0</v>
      </c>
      <c r="AD238" s="62">
        <v>0</v>
      </c>
    </row>
    <row r="239" spans="1:30" s="39" customFormat="1" ht="12.75" hidden="1" outlineLevel="2" x14ac:dyDescent="0.2">
      <c r="A239" s="39" t="s">
        <v>97</v>
      </c>
      <c r="B239" s="39" t="s">
        <v>100</v>
      </c>
      <c r="C239" s="39" t="s">
        <v>101</v>
      </c>
      <c r="D239" s="62">
        <f t="shared" si="24"/>
        <v>363605.78</v>
      </c>
      <c r="E239" s="62">
        <v>0</v>
      </c>
      <c r="F239" s="62">
        <v>0</v>
      </c>
      <c r="G239" s="62">
        <v>0</v>
      </c>
      <c r="H239" s="62">
        <v>0</v>
      </c>
      <c r="I239" s="62">
        <v>0</v>
      </c>
      <c r="J239" s="62">
        <v>93063.590000000011</v>
      </c>
      <c r="K239" s="62">
        <v>199751.67</v>
      </c>
      <c r="L239" s="62">
        <v>34991.26</v>
      </c>
      <c r="M239" s="62">
        <v>0</v>
      </c>
      <c r="N239" s="62">
        <v>0</v>
      </c>
      <c r="O239" s="62">
        <v>0</v>
      </c>
      <c r="P239" s="62">
        <v>5249.44</v>
      </c>
      <c r="Q239" s="62">
        <v>0</v>
      </c>
      <c r="R239" s="62">
        <v>0</v>
      </c>
      <c r="S239" s="62">
        <v>0</v>
      </c>
      <c r="T239" s="62">
        <v>0</v>
      </c>
      <c r="U239" s="62">
        <v>0</v>
      </c>
      <c r="V239" s="62">
        <v>30549.82</v>
      </c>
      <c r="W239" s="62">
        <v>0</v>
      </c>
      <c r="X239" s="62">
        <v>0</v>
      </c>
      <c r="Y239" s="62">
        <v>0</v>
      </c>
      <c r="Z239" s="62">
        <v>0</v>
      </c>
      <c r="AA239" s="62">
        <v>0</v>
      </c>
      <c r="AB239" s="62">
        <v>0</v>
      </c>
      <c r="AC239" s="62">
        <v>0</v>
      </c>
      <c r="AD239" s="62">
        <v>0</v>
      </c>
    </row>
    <row r="240" spans="1:30" s="39" customFormat="1" ht="12.75" hidden="1" outlineLevel="2" x14ac:dyDescent="0.2">
      <c r="A240" s="39" t="s">
        <v>97</v>
      </c>
      <c r="B240" s="39" t="s">
        <v>102</v>
      </c>
      <c r="C240" s="39" t="s">
        <v>103</v>
      </c>
      <c r="D240" s="62">
        <f t="shared" si="24"/>
        <v>17776.579999999998</v>
      </c>
      <c r="E240" s="62">
        <v>0</v>
      </c>
      <c r="F240" s="62">
        <v>0</v>
      </c>
      <c r="G240" s="62">
        <v>0</v>
      </c>
      <c r="H240" s="62">
        <v>0</v>
      </c>
      <c r="I240" s="62">
        <v>0</v>
      </c>
      <c r="J240" s="62">
        <v>0</v>
      </c>
      <c r="K240" s="62">
        <v>0</v>
      </c>
      <c r="L240" s="62">
        <v>0</v>
      </c>
      <c r="M240" s="62">
        <v>0</v>
      </c>
      <c r="N240" s="62">
        <v>0</v>
      </c>
      <c r="O240" s="62">
        <v>0</v>
      </c>
      <c r="P240" s="62">
        <v>13518.89</v>
      </c>
      <c r="Q240" s="62">
        <v>0</v>
      </c>
      <c r="R240" s="62">
        <v>0</v>
      </c>
      <c r="S240" s="62">
        <v>0</v>
      </c>
      <c r="T240" s="62">
        <v>0</v>
      </c>
      <c r="U240" s="62">
        <v>0</v>
      </c>
      <c r="V240" s="62">
        <v>0</v>
      </c>
      <c r="W240" s="62">
        <v>0</v>
      </c>
      <c r="X240" s="62">
        <v>0</v>
      </c>
      <c r="Y240" s="62">
        <v>0</v>
      </c>
      <c r="Z240" s="62">
        <v>0</v>
      </c>
      <c r="AA240" s="62">
        <v>0</v>
      </c>
      <c r="AB240" s="62">
        <v>0</v>
      </c>
      <c r="AC240" s="62">
        <v>4257.6899999999996</v>
      </c>
      <c r="AD240" s="62">
        <v>0</v>
      </c>
    </row>
    <row r="241" spans="1:30" s="39" customFormat="1" ht="12.75" hidden="1" outlineLevel="2" x14ac:dyDescent="0.2">
      <c r="A241" s="39" t="s">
        <v>97</v>
      </c>
      <c r="B241" s="39" t="s">
        <v>104</v>
      </c>
      <c r="C241" s="39" t="s">
        <v>105</v>
      </c>
      <c r="D241" s="62">
        <f t="shared" si="24"/>
        <v>57784.430000000008</v>
      </c>
      <c r="E241" s="62">
        <v>0</v>
      </c>
      <c r="F241" s="62">
        <v>0</v>
      </c>
      <c r="G241" s="62">
        <v>18796.45</v>
      </c>
      <c r="H241" s="62">
        <v>0</v>
      </c>
      <c r="I241" s="62">
        <v>0</v>
      </c>
      <c r="J241" s="62">
        <v>0</v>
      </c>
      <c r="K241" s="62">
        <v>0</v>
      </c>
      <c r="L241" s="62">
        <v>0</v>
      </c>
      <c r="M241" s="62">
        <v>0</v>
      </c>
      <c r="N241" s="62">
        <v>0</v>
      </c>
      <c r="O241" s="62">
        <v>0</v>
      </c>
      <c r="P241" s="62">
        <v>0</v>
      </c>
      <c r="Q241" s="62">
        <v>0</v>
      </c>
      <c r="R241" s="62">
        <v>0</v>
      </c>
      <c r="S241" s="62">
        <v>0</v>
      </c>
      <c r="T241" s="62">
        <v>0</v>
      </c>
      <c r="U241" s="62">
        <v>0</v>
      </c>
      <c r="V241" s="62">
        <v>0</v>
      </c>
      <c r="W241" s="62">
        <v>0</v>
      </c>
      <c r="X241" s="62">
        <v>0</v>
      </c>
      <c r="Y241" s="62">
        <v>0</v>
      </c>
      <c r="Z241" s="62">
        <v>0</v>
      </c>
      <c r="AA241" s="62">
        <v>38987.980000000003</v>
      </c>
      <c r="AB241" s="62">
        <v>0</v>
      </c>
      <c r="AC241" s="62">
        <v>0</v>
      </c>
      <c r="AD241" s="62">
        <v>0</v>
      </c>
    </row>
    <row r="242" spans="1:30" s="39" customFormat="1" ht="12.75" hidden="1" outlineLevel="2" x14ac:dyDescent="0.2">
      <c r="A242" s="39" t="s">
        <v>97</v>
      </c>
      <c r="B242" s="39" t="s">
        <v>108</v>
      </c>
      <c r="C242" s="39" t="s">
        <v>109</v>
      </c>
      <c r="D242" s="62">
        <f t="shared" si="24"/>
        <v>9744.64</v>
      </c>
      <c r="E242" s="62">
        <v>0</v>
      </c>
      <c r="F242" s="62">
        <v>0</v>
      </c>
      <c r="G242" s="62">
        <v>0</v>
      </c>
      <c r="H242" s="62">
        <v>3202.97</v>
      </c>
      <c r="I242" s="62">
        <v>0</v>
      </c>
      <c r="J242" s="62">
        <v>0</v>
      </c>
      <c r="K242" s="62">
        <v>0</v>
      </c>
      <c r="L242" s="62">
        <v>0</v>
      </c>
      <c r="M242" s="62">
        <v>0</v>
      </c>
      <c r="N242" s="62">
        <v>0</v>
      </c>
      <c r="O242" s="62">
        <v>0</v>
      </c>
      <c r="P242" s="62">
        <v>0</v>
      </c>
      <c r="Q242" s="62">
        <v>0</v>
      </c>
      <c r="R242" s="62">
        <v>0</v>
      </c>
      <c r="S242" s="62">
        <v>0</v>
      </c>
      <c r="T242" s="62">
        <v>0</v>
      </c>
      <c r="U242" s="62">
        <v>0</v>
      </c>
      <c r="V242" s="62">
        <v>0</v>
      </c>
      <c r="W242" s="62">
        <v>0</v>
      </c>
      <c r="X242" s="62">
        <v>0</v>
      </c>
      <c r="Y242" s="62">
        <v>0</v>
      </c>
      <c r="Z242" s="62">
        <v>0</v>
      </c>
      <c r="AA242" s="62">
        <v>0</v>
      </c>
      <c r="AB242" s="62">
        <v>0</v>
      </c>
      <c r="AC242" s="62">
        <v>0</v>
      </c>
      <c r="AD242" s="62">
        <v>6541.67</v>
      </c>
    </row>
    <row r="243" spans="1:30" s="39" customFormat="1" ht="12.75" hidden="1" outlineLevel="2" x14ac:dyDescent="0.2">
      <c r="A243" s="39" t="s">
        <v>97</v>
      </c>
      <c r="B243" s="39" t="s">
        <v>110</v>
      </c>
      <c r="C243" s="39" t="s">
        <v>111</v>
      </c>
      <c r="D243" s="62">
        <f t="shared" si="24"/>
        <v>104272.77</v>
      </c>
      <c r="E243" s="62">
        <v>0</v>
      </c>
      <c r="F243" s="62">
        <v>0</v>
      </c>
      <c r="G243" s="62">
        <v>0</v>
      </c>
      <c r="H243" s="62">
        <v>0</v>
      </c>
      <c r="I243" s="62">
        <v>3466.16</v>
      </c>
      <c r="J243" s="62">
        <v>6536.9700000000012</v>
      </c>
      <c r="K243" s="62">
        <v>31860.020000000004</v>
      </c>
      <c r="L243" s="62">
        <v>2460.4699999999998</v>
      </c>
      <c r="M243" s="62">
        <v>0</v>
      </c>
      <c r="N243" s="62">
        <v>0</v>
      </c>
      <c r="O243" s="62">
        <v>0</v>
      </c>
      <c r="P243" s="62">
        <v>0</v>
      </c>
      <c r="Q243" s="62">
        <v>7834</v>
      </c>
      <c r="R243" s="62">
        <v>0</v>
      </c>
      <c r="S243" s="62">
        <v>26053.210000000003</v>
      </c>
      <c r="T243" s="62">
        <v>22324.73</v>
      </c>
      <c r="U243" s="62">
        <v>0</v>
      </c>
      <c r="V243" s="62">
        <v>2148.1799999999998</v>
      </c>
      <c r="W243" s="62">
        <v>0</v>
      </c>
      <c r="X243" s="62">
        <v>0</v>
      </c>
      <c r="Y243" s="62">
        <v>0</v>
      </c>
      <c r="Z243" s="62">
        <v>1589.0300000000002</v>
      </c>
      <c r="AA243" s="62">
        <v>0</v>
      </c>
      <c r="AB243" s="62">
        <v>0</v>
      </c>
      <c r="AC243" s="62">
        <v>0</v>
      </c>
      <c r="AD243" s="62">
        <v>0</v>
      </c>
    </row>
    <row r="244" spans="1:30" s="39" customFormat="1" ht="12.75" hidden="1" outlineLevel="2" x14ac:dyDescent="0.2">
      <c r="A244" s="39" t="s">
        <v>97</v>
      </c>
      <c r="B244" s="39" t="s">
        <v>112</v>
      </c>
      <c r="C244" s="39" t="s">
        <v>113</v>
      </c>
      <c r="D244" s="62">
        <f t="shared" si="24"/>
        <v>4535.9399999999996</v>
      </c>
      <c r="E244" s="62">
        <v>0</v>
      </c>
      <c r="F244" s="62">
        <v>0</v>
      </c>
      <c r="G244" s="62">
        <v>717.13</v>
      </c>
      <c r="H244" s="62">
        <v>245.59</v>
      </c>
      <c r="I244" s="62">
        <v>0</v>
      </c>
      <c r="J244" s="62">
        <v>0</v>
      </c>
      <c r="K244" s="62">
        <v>0</v>
      </c>
      <c r="L244" s="62">
        <v>0</v>
      </c>
      <c r="M244" s="62">
        <v>0</v>
      </c>
      <c r="N244" s="62">
        <v>0</v>
      </c>
      <c r="O244" s="62">
        <v>0</v>
      </c>
      <c r="P244" s="62">
        <v>1432.9</v>
      </c>
      <c r="Q244" s="62">
        <v>0</v>
      </c>
      <c r="R244" s="62">
        <v>0</v>
      </c>
      <c r="S244" s="62">
        <v>0</v>
      </c>
      <c r="T244" s="62">
        <v>0</v>
      </c>
      <c r="U244" s="62">
        <v>0</v>
      </c>
      <c r="V244" s="62">
        <v>0</v>
      </c>
      <c r="W244" s="62">
        <v>0</v>
      </c>
      <c r="X244" s="62">
        <v>0</v>
      </c>
      <c r="Y244" s="62">
        <v>0</v>
      </c>
      <c r="Z244" s="62">
        <v>0</v>
      </c>
      <c r="AA244" s="62">
        <v>1491.7</v>
      </c>
      <c r="AB244" s="62">
        <v>0</v>
      </c>
      <c r="AC244" s="62">
        <v>147.04</v>
      </c>
      <c r="AD244" s="62">
        <v>501.58</v>
      </c>
    </row>
    <row r="245" spans="1:30" s="39" customFormat="1" ht="12.75" hidden="1" outlineLevel="2" x14ac:dyDescent="0.2">
      <c r="A245" s="39" t="s">
        <v>97</v>
      </c>
      <c r="B245" s="39" t="s">
        <v>114</v>
      </c>
      <c r="C245" s="39" t="s">
        <v>115</v>
      </c>
      <c r="D245" s="62">
        <f t="shared" si="24"/>
        <v>406220.05</v>
      </c>
      <c r="E245" s="62">
        <v>0</v>
      </c>
      <c r="F245" s="62">
        <v>0</v>
      </c>
      <c r="G245" s="62">
        <v>11770.44</v>
      </c>
      <c r="H245" s="62">
        <v>3933.65</v>
      </c>
      <c r="I245" s="62">
        <v>26887.91</v>
      </c>
      <c r="J245" s="62">
        <v>0</v>
      </c>
      <c r="K245" s="62">
        <v>247152.61000000002</v>
      </c>
      <c r="L245" s="62">
        <v>19086.88</v>
      </c>
      <c r="M245" s="62">
        <v>0</v>
      </c>
      <c r="N245" s="62">
        <v>0</v>
      </c>
      <c r="O245" s="62">
        <v>0</v>
      </c>
      <c r="P245" s="62">
        <v>7478.58</v>
      </c>
      <c r="Q245" s="62">
        <v>60789.959999999992</v>
      </c>
      <c r="R245" s="62">
        <v>0</v>
      </c>
      <c r="S245" s="62">
        <v>0</v>
      </c>
      <c r="T245" s="62">
        <v>0</v>
      </c>
      <c r="U245" s="62">
        <v>0</v>
      </c>
      <c r="V245" s="62">
        <v>18729.97</v>
      </c>
      <c r="W245" s="62">
        <v>0</v>
      </c>
      <c r="X245" s="62">
        <v>0</v>
      </c>
      <c r="Y245" s="62">
        <v>0</v>
      </c>
      <c r="Z245" s="62">
        <v>0</v>
      </c>
      <c r="AA245" s="62">
        <v>0</v>
      </c>
      <c r="AB245" s="62">
        <v>0</v>
      </c>
      <c r="AC245" s="62">
        <v>2355.41</v>
      </c>
      <c r="AD245" s="62">
        <v>8034.64</v>
      </c>
    </row>
    <row r="246" spans="1:30" s="39" customFormat="1" ht="12.75" hidden="1" outlineLevel="2" x14ac:dyDescent="0.2">
      <c r="A246" s="39" t="s">
        <v>97</v>
      </c>
      <c r="B246" s="39" t="s">
        <v>116</v>
      </c>
      <c r="C246" s="39" t="s">
        <v>117</v>
      </c>
      <c r="D246" s="62">
        <f t="shared" si="24"/>
        <v>282894.52</v>
      </c>
      <c r="E246" s="62">
        <v>0</v>
      </c>
      <c r="F246" s="62">
        <v>0</v>
      </c>
      <c r="G246" s="62">
        <v>0</v>
      </c>
      <c r="H246" s="62">
        <v>282894.52</v>
      </c>
      <c r="I246" s="62">
        <v>0</v>
      </c>
      <c r="J246" s="62">
        <v>0</v>
      </c>
      <c r="K246" s="62">
        <v>0</v>
      </c>
      <c r="L246" s="62">
        <v>0</v>
      </c>
      <c r="M246" s="62">
        <v>0</v>
      </c>
      <c r="N246" s="62">
        <v>0</v>
      </c>
      <c r="O246" s="62">
        <v>0</v>
      </c>
      <c r="P246" s="62">
        <v>0</v>
      </c>
      <c r="Q246" s="62">
        <v>0</v>
      </c>
      <c r="R246" s="62">
        <v>0</v>
      </c>
      <c r="S246" s="62">
        <v>0</v>
      </c>
      <c r="T246" s="62">
        <v>0</v>
      </c>
      <c r="U246" s="62">
        <v>0</v>
      </c>
      <c r="V246" s="62">
        <v>0</v>
      </c>
      <c r="W246" s="62">
        <v>0</v>
      </c>
      <c r="X246" s="62">
        <v>0</v>
      </c>
      <c r="Y246" s="62">
        <v>0</v>
      </c>
      <c r="Z246" s="62">
        <v>0</v>
      </c>
      <c r="AA246" s="62">
        <v>0</v>
      </c>
      <c r="AB246" s="62">
        <v>0</v>
      </c>
      <c r="AC246" s="62">
        <v>0</v>
      </c>
      <c r="AD246" s="62">
        <v>0</v>
      </c>
    </row>
    <row r="247" spans="1:30" s="39" customFormat="1" ht="12.75" hidden="1" outlineLevel="2" x14ac:dyDescent="0.2">
      <c r="A247" s="39" t="s">
        <v>97</v>
      </c>
      <c r="B247" s="39" t="s">
        <v>118</v>
      </c>
      <c r="C247" s="39" t="s">
        <v>119</v>
      </c>
      <c r="D247" s="62">
        <f t="shared" si="24"/>
        <v>3223324.11</v>
      </c>
      <c r="E247" s="62">
        <v>0</v>
      </c>
      <c r="F247" s="62">
        <v>0</v>
      </c>
      <c r="G247" s="62">
        <v>0</v>
      </c>
      <c r="H247" s="62">
        <v>0</v>
      </c>
      <c r="I247" s="62">
        <v>0</v>
      </c>
      <c r="J247" s="62">
        <v>0</v>
      </c>
      <c r="K247" s="62">
        <v>3223324.11</v>
      </c>
      <c r="L247" s="62">
        <v>0</v>
      </c>
      <c r="M247" s="62">
        <v>0</v>
      </c>
      <c r="N247" s="62">
        <v>0</v>
      </c>
      <c r="O247" s="62">
        <v>0</v>
      </c>
      <c r="P247" s="62">
        <v>0</v>
      </c>
      <c r="Q247" s="62">
        <v>0</v>
      </c>
      <c r="R247" s="62">
        <v>0</v>
      </c>
      <c r="S247" s="62">
        <v>0</v>
      </c>
      <c r="T247" s="62">
        <v>0</v>
      </c>
      <c r="U247" s="62">
        <v>0</v>
      </c>
      <c r="V247" s="62">
        <v>0</v>
      </c>
      <c r="W247" s="62">
        <v>0</v>
      </c>
      <c r="X247" s="62">
        <v>0</v>
      </c>
      <c r="Y247" s="62">
        <v>0</v>
      </c>
      <c r="Z247" s="62">
        <v>0</v>
      </c>
      <c r="AA247" s="62">
        <v>0</v>
      </c>
      <c r="AB247" s="62">
        <v>0</v>
      </c>
      <c r="AC247" s="62">
        <v>0</v>
      </c>
      <c r="AD247" s="62">
        <v>0</v>
      </c>
    </row>
    <row r="248" spans="1:30" s="39" customFormat="1" ht="12.75" hidden="1" outlineLevel="2" x14ac:dyDescent="0.2">
      <c r="A248" s="39" t="s">
        <v>97</v>
      </c>
      <c r="B248" s="39" t="s">
        <v>124</v>
      </c>
      <c r="C248" s="39" t="s">
        <v>125</v>
      </c>
      <c r="D248" s="62">
        <f t="shared" si="24"/>
        <v>1503810.28</v>
      </c>
      <c r="E248" s="62">
        <v>0</v>
      </c>
      <c r="F248" s="62">
        <v>0</v>
      </c>
      <c r="G248" s="62">
        <v>0</v>
      </c>
      <c r="H248" s="62">
        <v>0</v>
      </c>
      <c r="I248" s="62">
        <v>0</v>
      </c>
      <c r="J248" s="62">
        <v>0</v>
      </c>
      <c r="K248" s="62">
        <v>0</v>
      </c>
      <c r="L248" s="62">
        <v>0</v>
      </c>
      <c r="M248" s="62">
        <v>0</v>
      </c>
      <c r="N248" s="62">
        <v>0</v>
      </c>
      <c r="O248" s="62">
        <v>0</v>
      </c>
      <c r="P248" s="62">
        <v>0</v>
      </c>
      <c r="Q248" s="62">
        <v>0</v>
      </c>
      <c r="R248" s="62">
        <v>0</v>
      </c>
      <c r="S248" s="62">
        <v>0</v>
      </c>
      <c r="T248" s="62">
        <v>1503810.28</v>
      </c>
      <c r="U248" s="62">
        <v>0</v>
      </c>
      <c r="V248" s="62">
        <v>0</v>
      </c>
      <c r="W248" s="62">
        <v>0</v>
      </c>
      <c r="X248" s="62">
        <v>0</v>
      </c>
      <c r="Y248" s="62">
        <v>0</v>
      </c>
      <c r="Z248" s="62">
        <v>0</v>
      </c>
      <c r="AA248" s="62">
        <v>0</v>
      </c>
      <c r="AB248" s="62">
        <v>0</v>
      </c>
      <c r="AC248" s="62">
        <v>0</v>
      </c>
      <c r="AD248" s="62">
        <v>0</v>
      </c>
    </row>
    <row r="249" spans="1:30" s="39" customFormat="1" ht="12.75" hidden="1" outlineLevel="2" x14ac:dyDescent="0.2">
      <c r="A249" s="39" t="s">
        <v>97</v>
      </c>
      <c r="B249" s="39" t="s">
        <v>126</v>
      </c>
      <c r="C249" s="39" t="s">
        <v>127</v>
      </c>
      <c r="D249" s="62">
        <f t="shared" si="24"/>
        <v>5.86</v>
      </c>
      <c r="E249" s="62">
        <v>0</v>
      </c>
      <c r="F249" s="62">
        <v>0</v>
      </c>
      <c r="G249" s="62">
        <v>0</v>
      </c>
      <c r="H249" s="62">
        <v>0</v>
      </c>
      <c r="I249" s="62">
        <v>0</v>
      </c>
      <c r="J249" s="62">
        <v>0</v>
      </c>
      <c r="K249" s="62">
        <v>0</v>
      </c>
      <c r="L249" s="62">
        <v>0</v>
      </c>
      <c r="M249" s="62">
        <v>0</v>
      </c>
      <c r="N249" s="62">
        <v>0</v>
      </c>
      <c r="O249" s="62">
        <v>0</v>
      </c>
      <c r="P249" s="62">
        <v>0</v>
      </c>
      <c r="Q249" s="62">
        <v>0</v>
      </c>
      <c r="R249" s="62">
        <v>0</v>
      </c>
      <c r="S249" s="62">
        <v>0</v>
      </c>
      <c r="T249" s="62">
        <v>0</v>
      </c>
      <c r="U249" s="62">
        <v>0</v>
      </c>
      <c r="V249" s="62">
        <v>0</v>
      </c>
      <c r="W249" s="62">
        <v>0</v>
      </c>
      <c r="X249" s="62">
        <v>0</v>
      </c>
      <c r="Y249" s="62">
        <v>0</v>
      </c>
      <c r="Z249" s="62">
        <v>0</v>
      </c>
      <c r="AA249" s="62">
        <v>5.86</v>
      </c>
      <c r="AB249" s="62">
        <v>0</v>
      </c>
      <c r="AC249" s="62">
        <v>0</v>
      </c>
      <c r="AD249" s="62">
        <v>0</v>
      </c>
    </row>
    <row r="250" spans="1:30" s="39" customFormat="1" ht="12.75" hidden="1" outlineLevel="2" x14ac:dyDescent="0.2">
      <c r="A250" s="39" t="s">
        <v>97</v>
      </c>
      <c r="B250" s="39" t="s">
        <v>136</v>
      </c>
      <c r="C250" s="39" t="s">
        <v>137</v>
      </c>
      <c r="D250" s="62">
        <f t="shared" si="24"/>
        <v>13996.26</v>
      </c>
      <c r="E250" s="62">
        <v>0</v>
      </c>
      <c r="F250" s="62">
        <v>0</v>
      </c>
      <c r="G250" s="62">
        <v>0</v>
      </c>
      <c r="H250" s="62">
        <v>0</v>
      </c>
      <c r="I250" s="62">
        <v>0</v>
      </c>
      <c r="J250" s="62">
        <v>0</v>
      </c>
      <c r="K250" s="62">
        <v>0</v>
      </c>
      <c r="L250" s="62">
        <v>0</v>
      </c>
      <c r="M250" s="62">
        <v>0</v>
      </c>
      <c r="N250" s="62">
        <v>0</v>
      </c>
      <c r="O250" s="62">
        <v>0</v>
      </c>
      <c r="P250" s="62">
        <v>0</v>
      </c>
      <c r="Q250" s="62">
        <v>0</v>
      </c>
      <c r="R250" s="62">
        <v>0</v>
      </c>
      <c r="S250" s="62">
        <v>0</v>
      </c>
      <c r="T250" s="62">
        <v>0</v>
      </c>
      <c r="U250" s="62">
        <v>0</v>
      </c>
      <c r="V250" s="62">
        <v>0</v>
      </c>
      <c r="W250" s="62">
        <v>0</v>
      </c>
      <c r="X250" s="62">
        <v>0</v>
      </c>
      <c r="Y250" s="62">
        <v>0</v>
      </c>
      <c r="Z250" s="62">
        <v>0</v>
      </c>
      <c r="AA250" s="62">
        <v>13996.26</v>
      </c>
      <c r="AB250" s="62">
        <v>0</v>
      </c>
      <c r="AC250" s="62">
        <v>0</v>
      </c>
      <c r="AD250" s="62">
        <v>0</v>
      </c>
    </row>
    <row r="251" spans="1:30" s="39" customFormat="1" ht="12.75" hidden="1" outlineLevel="2" x14ac:dyDescent="0.2">
      <c r="A251" s="39" t="s">
        <v>97</v>
      </c>
      <c r="B251" s="39" t="s">
        <v>142</v>
      </c>
      <c r="C251" s="39" t="s">
        <v>143</v>
      </c>
      <c r="D251" s="62">
        <f t="shared" si="24"/>
        <v>11608.949999999999</v>
      </c>
      <c r="E251" s="62">
        <v>0</v>
      </c>
      <c r="F251" s="62">
        <v>0</v>
      </c>
      <c r="G251" s="62">
        <v>11608.949999999999</v>
      </c>
      <c r="H251" s="62">
        <v>0</v>
      </c>
      <c r="I251" s="62">
        <v>0</v>
      </c>
      <c r="J251" s="62">
        <v>0</v>
      </c>
      <c r="K251" s="62">
        <v>0</v>
      </c>
      <c r="L251" s="62">
        <v>0</v>
      </c>
      <c r="M251" s="62">
        <v>0</v>
      </c>
      <c r="N251" s="62">
        <v>0</v>
      </c>
      <c r="O251" s="62">
        <v>0</v>
      </c>
      <c r="P251" s="62">
        <v>0</v>
      </c>
      <c r="Q251" s="62">
        <v>0</v>
      </c>
      <c r="R251" s="62">
        <v>0</v>
      </c>
      <c r="S251" s="62">
        <v>0</v>
      </c>
      <c r="T251" s="62">
        <v>0</v>
      </c>
      <c r="U251" s="62">
        <v>0</v>
      </c>
      <c r="V251" s="62">
        <v>0</v>
      </c>
      <c r="W251" s="62">
        <v>0</v>
      </c>
      <c r="X251" s="62">
        <v>0</v>
      </c>
      <c r="Y251" s="62">
        <v>0</v>
      </c>
      <c r="Z251" s="62">
        <v>0</v>
      </c>
      <c r="AA251" s="62">
        <v>0</v>
      </c>
      <c r="AB251" s="62">
        <v>0</v>
      </c>
      <c r="AC251" s="62">
        <v>0</v>
      </c>
      <c r="AD251" s="62">
        <v>0</v>
      </c>
    </row>
    <row r="252" spans="1:30" s="39" customFormat="1" ht="12.75" hidden="1" outlineLevel="2" x14ac:dyDescent="0.2">
      <c r="A252" s="39" t="s">
        <v>97</v>
      </c>
      <c r="B252" s="39" t="s">
        <v>146</v>
      </c>
      <c r="C252" s="39" t="s">
        <v>147</v>
      </c>
      <c r="D252" s="62">
        <f t="shared" si="24"/>
        <v>17107.239999999998</v>
      </c>
      <c r="E252" s="62">
        <v>0</v>
      </c>
      <c r="F252" s="62">
        <v>0</v>
      </c>
      <c r="G252" s="62">
        <v>0</v>
      </c>
      <c r="H252" s="62">
        <v>0</v>
      </c>
      <c r="I252" s="62">
        <v>0</v>
      </c>
      <c r="J252" s="62">
        <v>0</v>
      </c>
      <c r="K252" s="62">
        <v>0</v>
      </c>
      <c r="L252" s="62">
        <v>0</v>
      </c>
      <c r="M252" s="62">
        <v>0</v>
      </c>
      <c r="N252" s="62">
        <v>0</v>
      </c>
      <c r="O252" s="62">
        <v>0</v>
      </c>
      <c r="P252" s="62">
        <v>0</v>
      </c>
      <c r="Q252" s="62">
        <v>0</v>
      </c>
      <c r="R252" s="62">
        <v>0</v>
      </c>
      <c r="S252" s="62">
        <v>0</v>
      </c>
      <c r="T252" s="62">
        <v>0</v>
      </c>
      <c r="U252" s="62">
        <v>0</v>
      </c>
      <c r="V252" s="62">
        <v>0</v>
      </c>
      <c r="W252" s="62">
        <v>0</v>
      </c>
      <c r="X252" s="62">
        <v>0</v>
      </c>
      <c r="Y252" s="62">
        <v>0</v>
      </c>
      <c r="Z252" s="62">
        <v>0</v>
      </c>
      <c r="AA252" s="62">
        <v>17107.239999999998</v>
      </c>
      <c r="AB252" s="62">
        <v>0</v>
      </c>
      <c r="AC252" s="62">
        <v>0</v>
      </c>
      <c r="AD252" s="62">
        <v>0</v>
      </c>
    </row>
    <row r="253" spans="1:30" s="39" customFormat="1" ht="12.75" hidden="1" outlineLevel="2" x14ac:dyDescent="0.2">
      <c r="A253" s="39" t="s">
        <v>97</v>
      </c>
      <c r="B253" s="39" t="s">
        <v>156</v>
      </c>
      <c r="C253" s="39" t="s">
        <v>157</v>
      </c>
      <c r="D253" s="62">
        <f t="shared" si="24"/>
        <v>171331.31000000003</v>
      </c>
      <c r="E253" s="62">
        <v>0</v>
      </c>
      <c r="F253" s="62">
        <v>0</v>
      </c>
      <c r="G253" s="62">
        <v>0</v>
      </c>
      <c r="H253" s="62">
        <v>0</v>
      </c>
      <c r="I253" s="62">
        <v>0</v>
      </c>
      <c r="J253" s="62">
        <v>0</v>
      </c>
      <c r="K253" s="62">
        <v>0</v>
      </c>
      <c r="L253" s="62">
        <v>160206.77000000002</v>
      </c>
      <c r="M253" s="62">
        <v>0</v>
      </c>
      <c r="N253" s="62">
        <v>0</v>
      </c>
      <c r="O253" s="62">
        <v>11124.54</v>
      </c>
      <c r="P253" s="62">
        <v>0</v>
      </c>
      <c r="Q253" s="62">
        <v>0</v>
      </c>
      <c r="R253" s="62">
        <v>0</v>
      </c>
      <c r="S253" s="62">
        <v>0</v>
      </c>
      <c r="T253" s="62">
        <v>0</v>
      </c>
      <c r="U253" s="62">
        <v>0</v>
      </c>
      <c r="V253" s="62">
        <v>0</v>
      </c>
      <c r="W253" s="62">
        <v>0</v>
      </c>
      <c r="X253" s="62">
        <v>0</v>
      </c>
      <c r="Y253" s="62">
        <v>0</v>
      </c>
      <c r="Z253" s="62">
        <v>0</v>
      </c>
      <c r="AA253" s="62">
        <v>0</v>
      </c>
      <c r="AB253" s="62">
        <v>0</v>
      </c>
      <c r="AC253" s="62">
        <v>0</v>
      </c>
      <c r="AD253" s="62">
        <v>0</v>
      </c>
    </row>
    <row r="254" spans="1:30" s="39" customFormat="1" ht="12.75" hidden="1" outlineLevel="2" x14ac:dyDescent="0.2">
      <c r="A254" s="39" t="s">
        <v>97</v>
      </c>
      <c r="B254" s="39" t="s">
        <v>162</v>
      </c>
      <c r="C254" s="39" t="s">
        <v>163</v>
      </c>
      <c r="D254" s="62">
        <f t="shared" si="24"/>
        <v>4122.07</v>
      </c>
      <c r="E254" s="62">
        <v>0</v>
      </c>
      <c r="F254" s="62">
        <v>0</v>
      </c>
      <c r="G254" s="62">
        <v>0</v>
      </c>
      <c r="H254" s="62">
        <v>0</v>
      </c>
      <c r="I254" s="62">
        <v>0</v>
      </c>
      <c r="J254" s="62">
        <v>0</v>
      </c>
      <c r="K254" s="62">
        <v>0</v>
      </c>
      <c r="L254" s="62">
        <v>0</v>
      </c>
      <c r="M254" s="62">
        <v>0</v>
      </c>
      <c r="N254" s="62">
        <v>0</v>
      </c>
      <c r="O254" s="62">
        <v>0</v>
      </c>
      <c r="P254" s="62">
        <v>0</v>
      </c>
      <c r="Q254" s="62">
        <v>0</v>
      </c>
      <c r="R254" s="62">
        <v>0</v>
      </c>
      <c r="S254" s="62">
        <v>0</v>
      </c>
      <c r="T254" s="62">
        <v>0</v>
      </c>
      <c r="U254" s="62">
        <v>0</v>
      </c>
      <c r="V254" s="62">
        <v>0</v>
      </c>
      <c r="W254" s="62">
        <v>0</v>
      </c>
      <c r="X254" s="62">
        <v>0</v>
      </c>
      <c r="Y254" s="62">
        <v>0</v>
      </c>
      <c r="Z254" s="62">
        <v>0</v>
      </c>
      <c r="AA254" s="62">
        <v>0</v>
      </c>
      <c r="AB254" s="62">
        <v>0</v>
      </c>
      <c r="AC254" s="62">
        <v>0</v>
      </c>
      <c r="AD254" s="62">
        <v>4122.07</v>
      </c>
    </row>
    <row r="255" spans="1:30" s="39" customFormat="1" ht="12.75" hidden="1" outlineLevel="2" x14ac:dyDescent="0.2">
      <c r="A255" s="39" t="s">
        <v>97</v>
      </c>
      <c r="B255" s="39" t="s">
        <v>164</v>
      </c>
      <c r="C255" s="39" t="s">
        <v>165</v>
      </c>
      <c r="D255" s="62">
        <f t="shared" si="24"/>
        <v>43868.75</v>
      </c>
      <c r="E255" s="62">
        <v>0</v>
      </c>
      <c r="F255" s="62">
        <v>0</v>
      </c>
      <c r="G255" s="62">
        <v>0</v>
      </c>
      <c r="H255" s="62">
        <v>0</v>
      </c>
      <c r="I255" s="62">
        <v>0</v>
      </c>
      <c r="J255" s="62">
        <v>0</v>
      </c>
      <c r="K255" s="62">
        <v>0</v>
      </c>
      <c r="L255" s="62">
        <v>0</v>
      </c>
      <c r="M255" s="62">
        <v>0</v>
      </c>
      <c r="N255" s="62">
        <v>0</v>
      </c>
      <c r="O255" s="62">
        <v>43868.75</v>
      </c>
      <c r="P255" s="62">
        <v>0</v>
      </c>
      <c r="Q255" s="62">
        <v>0</v>
      </c>
      <c r="R255" s="62">
        <v>0</v>
      </c>
      <c r="S255" s="62">
        <v>0</v>
      </c>
      <c r="T255" s="62">
        <v>0</v>
      </c>
      <c r="U255" s="62">
        <v>0</v>
      </c>
      <c r="V255" s="62">
        <v>0</v>
      </c>
      <c r="W255" s="62">
        <v>0</v>
      </c>
      <c r="X255" s="62">
        <v>0</v>
      </c>
      <c r="Y255" s="62">
        <v>0</v>
      </c>
      <c r="Z255" s="62">
        <v>0</v>
      </c>
      <c r="AA255" s="62">
        <v>0</v>
      </c>
      <c r="AB255" s="62">
        <v>0</v>
      </c>
      <c r="AC255" s="62">
        <v>0</v>
      </c>
      <c r="AD255" s="62">
        <v>0</v>
      </c>
    </row>
    <row r="256" spans="1:30" s="39" customFormat="1" ht="12.75" hidden="1" outlineLevel="2" x14ac:dyDescent="0.2">
      <c r="A256" s="39" t="s">
        <v>97</v>
      </c>
      <c r="B256" s="39" t="s">
        <v>172</v>
      </c>
      <c r="C256" s="39" t="s">
        <v>173</v>
      </c>
      <c r="D256" s="62">
        <f t="shared" si="24"/>
        <v>61684.85</v>
      </c>
      <c r="E256" s="62">
        <v>0</v>
      </c>
      <c r="F256" s="62">
        <v>0</v>
      </c>
      <c r="G256" s="62">
        <v>0</v>
      </c>
      <c r="H256" s="62">
        <v>61684.85</v>
      </c>
      <c r="I256" s="62">
        <v>0</v>
      </c>
      <c r="J256" s="62">
        <v>0</v>
      </c>
      <c r="K256" s="62">
        <v>0</v>
      </c>
      <c r="L256" s="62">
        <v>0</v>
      </c>
      <c r="M256" s="62">
        <v>0</v>
      </c>
      <c r="N256" s="62">
        <v>0</v>
      </c>
      <c r="O256" s="62">
        <v>0</v>
      </c>
      <c r="P256" s="62">
        <v>0</v>
      </c>
      <c r="Q256" s="62">
        <v>0</v>
      </c>
      <c r="R256" s="62">
        <v>0</v>
      </c>
      <c r="S256" s="62">
        <v>0</v>
      </c>
      <c r="T256" s="62">
        <v>0</v>
      </c>
      <c r="U256" s="62">
        <v>0</v>
      </c>
      <c r="V256" s="62">
        <v>0</v>
      </c>
      <c r="W256" s="62">
        <v>0</v>
      </c>
      <c r="X256" s="62">
        <v>0</v>
      </c>
      <c r="Y256" s="62">
        <v>0</v>
      </c>
      <c r="Z256" s="62">
        <v>0</v>
      </c>
      <c r="AA256" s="62">
        <v>0</v>
      </c>
      <c r="AB256" s="62">
        <v>0</v>
      </c>
      <c r="AC256" s="62">
        <v>0</v>
      </c>
      <c r="AD256" s="62">
        <v>0</v>
      </c>
    </row>
    <row r="257" spans="1:30" s="39" customFormat="1" ht="12.75" hidden="1" outlineLevel="2" x14ac:dyDescent="0.2">
      <c r="A257" s="39" t="s">
        <v>97</v>
      </c>
      <c r="B257" s="39" t="s">
        <v>174</v>
      </c>
      <c r="C257" s="39" t="s">
        <v>175</v>
      </c>
      <c r="D257" s="62">
        <f t="shared" si="24"/>
        <v>4317.8900000000003</v>
      </c>
      <c r="E257" s="62">
        <v>0</v>
      </c>
      <c r="F257" s="62">
        <v>0</v>
      </c>
      <c r="G257" s="62">
        <v>0</v>
      </c>
      <c r="H257" s="62">
        <v>0</v>
      </c>
      <c r="I257" s="62">
        <v>0</v>
      </c>
      <c r="J257" s="62">
        <v>0</v>
      </c>
      <c r="K257" s="62">
        <v>0</v>
      </c>
      <c r="L257" s="62">
        <v>0</v>
      </c>
      <c r="M257" s="62">
        <v>0</v>
      </c>
      <c r="N257" s="62">
        <v>0</v>
      </c>
      <c r="O257" s="62">
        <v>0</v>
      </c>
      <c r="P257" s="62">
        <v>0</v>
      </c>
      <c r="Q257" s="62">
        <v>0</v>
      </c>
      <c r="R257" s="62">
        <v>0</v>
      </c>
      <c r="S257" s="62">
        <v>0</v>
      </c>
      <c r="T257" s="62">
        <v>0</v>
      </c>
      <c r="U257" s="62">
        <v>0</v>
      </c>
      <c r="V257" s="62">
        <v>4317.8900000000003</v>
      </c>
      <c r="W257" s="62">
        <v>0</v>
      </c>
      <c r="X257" s="62">
        <v>0</v>
      </c>
      <c r="Y257" s="62">
        <v>0</v>
      </c>
      <c r="Z257" s="62">
        <v>0</v>
      </c>
      <c r="AA257" s="62">
        <v>0</v>
      </c>
      <c r="AB257" s="62">
        <v>0</v>
      </c>
      <c r="AC257" s="62">
        <v>0</v>
      </c>
      <c r="AD257" s="62">
        <v>0</v>
      </c>
    </row>
    <row r="258" spans="1:30" s="39" customFormat="1" ht="12.75" hidden="1" outlineLevel="2" x14ac:dyDescent="0.2">
      <c r="A258" s="39" t="s">
        <v>97</v>
      </c>
      <c r="B258" s="39" t="s">
        <v>176</v>
      </c>
      <c r="C258" s="39" t="s">
        <v>177</v>
      </c>
      <c r="D258" s="62">
        <f t="shared" si="24"/>
        <v>4981.7800000000007</v>
      </c>
      <c r="E258" s="62">
        <v>0</v>
      </c>
      <c r="F258" s="62">
        <v>0</v>
      </c>
      <c r="G258" s="62">
        <v>4981.7800000000007</v>
      </c>
      <c r="H258" s="62">
        <v>0</v>
      </c>
      <c r="I258" s="62">
        <v>0</v>
      </c>
      <c r="J258" s="62">
        <v>0</v>
      </c>
      <c r="K258" s="62">
        <v>0</v>
      </c>
      <c r="L258" s="62">
        <v>0</v>
      </c>
      <c r="M258" s="62">
        <v>0</v>
      </c>
      <c r="N258" s="62">
        <v>0</v>
      </c>
      <c r="O258" s="62">
        <v>0</v>
      </c>
      <c r="P258" s="62">
        <v>0</v>
      </c>
      <c r="Q258" s="62">
        <v>0</v>
      </c>
      <c r="R258" s="62">
        <v>0</v>
      </c>
      <c r="S258" s="62">
        <v>0</v>
      </c>
      <c r="T258" s="62">
        <v>0</v>
      </c>
      <c r="U258" s="62">
        <v>0</v>
      </c>
      <c r="V258" s="62">
        <v>0</v>
      </c>
      <c r="W258" s="62">
        <v>0</v>
      </c>
      <c r="X258" s="62">
        <v>0</v>
      </c>
      <c r="Y258" s="62">
        <v>0</v>
      </c>
      <c r="Z258" s="62">
        <v>0</v>
      </c>
      <c r="AA258" s="62">
        <v>0</v>
      </c>
      <c r="AB258" s="62">
        <v>0</v>
      </c>
      <c r="AC258" s="62">
        <v>0</v>
      </c>
      <c r="AD258" s="62">
        <v>0</v>
      </c>
    </row>
    <row r="259" spans="1:30" s="39" customFormat="1" ht="12.75" hidden="1" outlineLevel="2" x14ac:dyDescent="0.2">
      <c r="A259" s="39" t="s">
        <v>97</v>
      </c>
      <c r="B259" s="39" t="s">
        <v>180</v>
      </c>
      <c r="C259" s="39" t="s">
        <v>181</v>
      </c>
      <c r="D259" s="62">
        <f t="shared" si="24"/>
        <v>236824.05000000002</v>
      </c>
      <c r="E259" s="62">
        <v>0</v>
      </c>
      <c r="F259" s="62">
        <v>0</v>
      </c>
      <c r="G259" s="62">
        <v>236824.05000000002</v>
      </c>
      <c r="H259" s="62">
        <v>0</v>
      </c>
      <c r="I259" s="62">
        <v>0</v>
      </c>
      <c r="J259" s="62">
        <v>0</v>
      </c>
      <c r="K259" s="62">
        <v>0</v>
      </c>
      <c r="L259" s="62">
        <v>0</v>
      </c>
      <c r="M259" s="62">
        <v>0</v>
      </c>
      <c r="N259" s="62">
        <v>0</v>
      </c>
      <c r="O259" s="62">
        <v>0</v>
      </c>
      <c r="P259" s="62">
        <v>0</v>
      </c>
      <c r="Q259" s="62">
        <v>0</v>
      </c>
      <c r="R259" s="62">
        <v>0</v>
      </c>
      <c r="S259" s="62">
        <v>0</v>
      </c>
      <c r="T259" s="62">
        <v>0</v>
      </c>
      <c r="U259" s="62">
        <v>0</v>
      </c>
      <c r="V259" s="62">
        <v>0</v>
      </c>
      <c r="W259" s="62">
        <v>0</v>
      </c>
      <c r="X259" s="62">
        <v>0</v>
      </c>
      <c r="Y259" s="62">
        <v>0</v>
      </c>
      <c r="Z259" s="62">
        <v>0</v>
      </c>
      <c r="AA259" s="62">
        <v>0</v>
      </c>
      <c r="AB259" s="62">
        <v>0</v>
      </c>
      <c r="AC259" s="62">
        <v>0</v>
      </c>
      <c r="AD259" s="62">
        <v>0</v>
      </c>
    </row>
    <row r="260" spans="1:30" s="39" customFormat="1" ht="12.75" hidden="1" outlineLevel="2" x14ac:dyDescent="0.2">
      <c r="A260" s="39" t="s">
        <v>97</v>
      </c>
      <c r="B260" s="39" t="s">
        <v>186</v>
      </c>
      <c r="C260" s="39" t="s">
        <v>187</v>
      </c>
      <c r="D260" s="62">
        <f t="shared" si="24"/>
        <v>40602.880000000005</v>
      </c>
      <c r="E260" s="62">
        <v>0</v>
      </c>
      <c r="F260" s="62">
        <v>0</v>
      </c>
      <c r="G260" s="62">
        <v>0</v>
      </c>
      <c r="H260" s="62">
        <v>40602.880000000005</v>
      </c>
      <c r="I260" s="62">
        <v>0</v>
      </c>
      <c r="J260" s="62">
        <v>0</v>
      </c>
      <c r="K260" s="62">
        <v>0</v>
      </c>
      <c r="L260" s="62">
        <v>0</v>
      </c>
      <c r="M260" s="62">
        <v>0</v>
      </c>
      <c r="N260" s="62">
        <v>0</v>
      </c>
      <c r="O260" s="62">
        <v>0</v>
      </c>
      <c r="P260" s="62">
        <v>0</v>
      </c>
      <c r="Q260" s="62">
        <v>0</v>
      </c>
      <c r="R260" s="62">
        <v>0</v>
      </c>
      <c r="S260" s="62">
        <v>0</v>
      </c>
      <c r="T260" s="62">
        <v>0</v>
      </c>
      <c r="U260" s="62">
        <v>0</v>
      </c>
      <c r="V260" s="62">
        <v>0</v>
      </c>
      <c r="W260" s="62">
        <v>0</v>
      </c>
      <c r="X260" s="62">
        <v>0</v>
      </c>
      <c r="Y260" s="62">
        <v>0</v>
      </c>
      <c r="Z260" s="62">
        <v>0</v>
      </c>
      <c r="AA260" s="62">
        <v>0</v>
      </c>
      <c r="AB260" s="62">
        <v>0</v>
      </c>
      <c r="AC260" s="62">
        <v>0</v>
      </c>
      <c r="AD260" s="62">
        <v>0</v>
      </c>
    </row>
    <row r="261" spans="1:30" s="39" customFormat="1" ht="12.75" hidden="1" outlineLevel="2" x14ac:dyDescent="0.2">
      <c r="A261" s="39" t="s">
        <v>97</v>
      </c>
      <c r="B261" s="39" t="s">
        <v>192</v>
      </c>
      <c r="C261" s="39" t="s">
        <v>193</v>
      </c>
      <c r="D261" s="62">
        <f t="shared" si="24"/>
        <v>401615.34</v>
      </c>
      <c r="E261" s="62">
        <v>0</v>
      </c>
      <c r="F261" s="62">
        <v>0</v>
      </c>
      <c r="G261" s="62">
        <v>0</v>
      </c>
      <c r="H261" s="62">
        <v>0</v>
      </c>
      <c r="I261" s="62">
        <v>401615.34</v>
      </c>
      <c r="J261" s="62">
        <v>0</v>
      </c>
      <c r="K261" s="62">
        <v>0</v>
      </c>
      <c r="L261" s="62">
        <v>0</v>
      </c>
      <c r="M261" s="62">
        <v>0</v>
      </c>
      <c r="N261" s="62">
        <v>0</v>
      </c>
      <c r="O261" s="62">
        <v>0</v>
      </c>
      <c r="P261" s="62">
        <v>0</v>
      </c>
      <c r="Q261" s="62">
        <v>0</v>
      </c>
      <c r="R261" s="62">
        <v>0</v>
      </c>
      <c r="S261" s="62">
        <v>0</v>
      </c>
      <c r="T261" s="62">
        <v>0</v>
      </c>
      <c r="U261" s="62">
        <v>0</v>
      </c>
      <c r="V261" s="62">
        <v>0</v>
      </c>
      <c r="W261" s="62">
        <v>0</v>
      </c>
      <c r="X261" s="62">
        <v>0</v>
      </c>
      <c r="Y261" s="62">
        <v>0</v>
      </c>
      <c r="Z261" s="62">
        <v>0</v>
      </c>
      <c r="AA261" s="62">
        <v>0</v>
      </c>
      <c r="AB261" s="62">
        <v>0</v>
      </c>
      <c r="AC261" s="62">
        <v>0</v>
      </c>
      <c r="AD261" s="62">
        <v>0</v>
      </c>
    </row>
    <row r="262" spans="1:30" s="39" customFormat="1" ht="12.75" hidden="1" outlineLevel="2" x14ac:dyDescent="0.2">
      <c r="A262" s="39" t="s">
        <v>97</v>
      </c>
      <c r="B262" s="39" t="s">
        <v>194</v>
      </c>
      <c r="C262" s="39" t="s">
        <v>195</v>
      </c>
      <c r="D262" s="62">
        <f t="shared" si="24"/>
        <v>396768.54</v>
      </c>
      <c r="E262" s="62">
        <v>0</v>
      </c>
      <c r="F262" s="62">
        <v>0</v>
      </c>
      <c r="G262" s="62">
        <v>0</v>
      </c>
      <c r="H262" s="62">
        <v>0</v>
      </c>
      <c r="I262" s="62">
        <v>396768.54</v>
      </c>
      <c r="J262" s="62">
        <v>0</v>
      </c>
      <c r="K262" s="62">
        <v>0</v>
      </c>
      <c r="L262" s="62">
        <v>0</v>
      </c>
      <c r="M262" s="62">
        <v>0</v>
      </c>
      <c r="N262" s="62">
        <v>0</v>
      </c>
      <c r="O262" s="62">
        <v>0</v>
      </c>
      <c r="P262" s="62">
        <v>0</v>
      </c>
      <c r="Q262" s="62">
        <v>0</v>
      </c>
      <c r="R262" s="62">
        <v>0</v>
      </c>
      <c r="S262" s="62">
        <v>0</v>
      </c>
      <c r="T262" s="62">
        <v>0</v>
      </c>
      <c r="U262" s="62">
        <v>0</v>
      </c>
      <c r="V262" s="62">
        <v>0</v>
      </c>
      <c r="W262" s="62">
        <v>0</v>
      </c>
      <c r="X262" s="62">
        <v>0</v>
      </c>
      <c r="Y262" s="62">
        <v>0</v>
      </c>
      <c r="Z262" s="62">
        <v>0</v>
      </c>
      <c r="AA262" s="62">
        <v>0</v>
      </c>
      <c r="AB262" s="62">
        <v>0</v>
      </c>
      <c r="AC262" s="62">
        <v>0</v>
      </c>
      <c r="AD262" s="62">
        <v>0</v>
      </c>
    </row>
    <row r="263" spans="1:30" s="39" customFormat="1" ht="12.75" hidden="1" outlineLevel="2" x14ac:dyDescent="0.2">
      <c r="A263" s="39" t="s">
        <v>97</v>
      </c>
      <c r="B263" s="39" t="s">
        <v>196</v>
      </c>
      <c r="C263" s="39" t="s">
        <v>197</v>
      </c>
      <c r="D263" s="62">
        <f t="shared" si="24"/>
        <v>5127.26</v>
      </c>
      <c r="E263" s="62">
        <v>0</v>
      </c>
      <c r="F263" s="62">
        <v>0</v>
      </c>
      <c r="G263" s="62">
        <v>0</v>
      </c>
      <c r="H263" s="62">
        <v>5127.26</v>
      </c>
      <c r="I263" s="62">
        <v>0</v>
      </c>
      <c r="J263" s="62">
        <v>0</v>
      </c>
      <c r="K263" s="62">
        <v>0</v>
      </c>
      <c r="L263" s="62">
        <v>0</v>
      </c>
      <c r="M263" s="62">
        <v>0</v>
      </c>
      <c r="N263" s="62">
        <v>0</v>
      </c>
      <c r="O263" s="62">
        <v>0</v>
      </c>
      <c r="P263" s="62">
        <v>0</v>
      </c>
      <c r="Q263" s="62">
        <v>0</v>
      </c>
      <c r="R263" s="62">
        <v>0</v>
      </c>
      <c r="S263" s="62">
        <v>0</v>
      </c>
      <c r="T263" s="62">
        <v>0</v>
      </c>
      <c r="U263" s="62">
        <v>0</v>
      </c>
      <c r="V263" s="62">
        <v>0</v>
      </c>
      <c r="W263" s="62">
        <v>0</v>
      </c>
      <c r="X263" s="62">
        <v>0</v>
      </c>
      <c r="Y263" s="62">
        <v>0</v>
      </c>
      <c r="Z263" s="62">
        <v>0</v>
      </c>
      <c r="AA263" s="62">
        <v>0</v>
      </c>
      <c r="AB263" s="62">
        <v>0</v>
      </c>
      <c r="AC263" s="62">
        <v>0</v>
      </c>
      <c r="AD263" s="62">
        <v>0</v>
      </c>
    </row>
    <row r="264" spans="1:30" s="39" customFormat="1" ht="12.75" hidden="1" outlineLevel="2" x14ac:dyDescent="0.2">
      <c r="A264" s="39" t="s">
        <v>97</v>
      </c>
      <c r="B264" s="39" t="s">
        <v>198</v>
      </c>
      <c r="C264" s="39" t="s">
        <v>199</v>
      </c>
      <c r="D264" s="62">
        <f t="shared" si="24"/>
        <v>10415.209999999999</v>
      </c>
      <c r="E264" s="62">
        <v>0</v>
      </c>
      <c r="F264" s="62">
        <v>0</v>
      </c>
      <c r="G264" s="62">
        <v>0</v>
      </c>
      <c r="H264" s="62">
        <v>0</v>
      </c>
      <c r="I264" s="62">
        <v>0</v>
      </c>
      <c r="J264" s="62">
        <v>0</v>
      </c>
      <c r="K264" s="62">
        <v>0</v>
      </c>
      <c r="L264" s="62">
        <v>0</v>
      </c>
      <c r="M264" s="62">
        <v>0</v>
      </c>
      <c r="N264" s="62">
        <v>0</v>
      </c>
      <c r="O264" s="62">
        <v>0</v>
      </c>
      <c r="P264" s="62">
        <v>0</v>
      </c>
      <c r="Q264" s="62">
        <v>0</v>
      </c>
      <c r="R264" s="62">
        <v>0</v>
      </c>
      <c r="S264" s="62">
        <v>0</v>
      </c>
      <c r="T264" s="62">
        <v>0</v>
      </c>
      <c r="U264" s="62">
        <v>0</v>
      </c>
      <c r="V264" s="62">
        <v>0</v>
      </c>
      <c r="W264" s="62">
        <v>0</v>
      </c>
      <c r="X264" s="62">
        <v>0</v>
      </c>
      <c r="Y264" s="62">
        <v>0</v>
      </c>
      <c r="Z264" s="62">
        <v>0</v>
      </c>
      <c r="AA264" s="62">
        <v>0</v>
      </c>
      <c r="AB264" s="62">
        <v>0</v>
      </c>
      <c r="AC264" s="62">
        <v>0</v>
      </c>
      <c r="AD264" s="62">
        <v>10415.209999999999</v>
      </c>
    </row>
    <row r="265" spans="1:30" s="39" customFormat="1" ht="12.75" hidden="1" outlineLevel="2" x14ac:dyDescent="0.2">
      <c r="A265" s="39" t="s">
        <v>97</v>
      </c>
      <c r="B265" s="39" t="s">
        <v>202</v>
      </c>
      <c r="C265" s="39" t="s">
        <v>203</v>
      </c>
      <c r="D265" s="62">
        <f t="shared" si="24"/>
        <v>5529.3499999999995</v>
      </c>
      <c r="E265" s="62">
        <v>0</v>
      </c>
      <c r="F265" s="62">
        <v>0</v>
      </c>
      <c r="G265" s="62">
        <v>0</v>
      </c>
      <c r="H265" s="62">
        <v>0</v>
      </c>
      <c r="I265" s="62">
        <v>0</v>
      </c>
      <c r="J265" s="62">
        <v>3424.5</v>
      </c>
      <c r="K265" s="62">
        <v>0</v>
      </c>
      <c r="L265" s="62">
        <v>1860.2199999999998</v>
      </c>
      <c r="M265" s="62">
        <v>0</v>
      </c>
      <c r="N265" s="62">
        <v>0</v>
      </c>
      <c r="O265" s="62">
        <v>244.63</v>
      </c>
      <c r="P265" s="62">
        <v>0</v>
      </c>
      <c r="Q265" s="62">
        <v>0</v>
      </c>
      <c r="R265" s="62">
        <v>0</v>
      </c>
      <c r="S265" s="62">
        <v>0</v>
      </c>
      <c r="T265" s="62">
        <v>0</v>
      </c>
      <c r="U265" s="62">
        <v>0</v>
      </c>
      <c r="V265" s="62">
        <v>0</v>
      </c>
      <c r="W265" s="62">
        <v>0</v>
      </c>
      <c r="X265" s="62">
        <v>0</v>
      </c>
      <c r="Y265" s="62">
        <v>0</v>
      </c>
      <c r="Z265" s="62">
        <v>0</v>
      </c>
      <c r="AA265" s="62">
        <v>0</v>
      </c>
      <c r="AB265" s="62">
        <v>0</v>
      </c>
      <c r="AC265" s="62">
        <v>0</v>
      </c>
      <c r="AD265" s="62">
        <v>0</v>
      </c>
    </row>
    <row r="266" spans="1:30" s="39" customFormat="1" ht="12.75" hidden="1" outlineLevel="2" x14ac:dyDescent="0.2">
      <c r="A266" s="39" t="s">
        <v>97</v>
      </c>
      <c r="B266" s="39" t="s">
        <v>206</v>
      </c>
      <c r="C266" s="39" t="s">
        <v>207</v>
      </c>
      <c r="D266" s="62">
        <f t="shared" si="24"/>
        <v>1788.22</v>
      </c>
      <c r="E266" s="62">
        <v>0</v>
      </c>
      <c r="F266" s="62">
        <v>0</v>
      </c>
      <c r="G266" s="62">
        <v>415.39</v>
      </c>
      <c r="H266" s="62">
        <v>0</v>
      </c>
      <c r="I266" s="62">
        <v>0</v>
      </c>
      <c r="J266" s="62">
        <v>0</v>
      </c>
      <c r="K266" s="62">
        <v>0</v>
      </c>
      <c r="L266" s="62">
        <v>0</v>
      </c>
      <c r="M266" s="62">
        <v>0</v>
      </c>
      <c r="N266" s="62">
        <v>0</v>
      </c>
      <c r="O266" s="62">
        <v>0</v>
      </c>
      <c r="P266" s="62">
        <v>0</v>
      </c>
      <c r="Q266" s="62">
        <v>0</v>
      </c>
      <c r="R266" s="62">
        <v>0</v>
      </c>
      <c r="S266" s="62">
        <v>0</v>
      </c>
      <c r="T266" s="62">
        <v>0</v>
      </c>
      <c r="U266" s="62">
        <v>0</v>
      </c>
      <c r="V266" s="62">
        <v>0</v>
      </c>
      <c r="W266" s="62">
        <v>0</v>
      </c>
      <c r="X266" s="62">
        <v>0</v>
      </c>
      <c r="Y266" s="62">
        <v>46.78</v>
      </c>
      <c r="Z266" s="62">
        <v>0</v>
      </c>
      <c r="AA266" s="62">
        <v>1013.6</v>
      </c>
      <c r="AB266" s="62">
        <v>0</v>
      </c>
      <c r="AC266" s="62">
        <v>0</v>
      </c>
      <c r="AD266" s="62">
        <v>312.45</v>
      </c>
    </row>
    <row r="267" spans="1:30" s="39" customFormat="1" ht="12.75" hidden="1" outlineLevel="2" x14ac:dyDescent="0.2">
      <c r="A267" s="39" t="s">
        <v>97</v>
      </c>
      <c r="B267" s="39" t="s">
        <v>208</v>
      </c>
      <c r="C267" s="39" t="s">
        <v>205</v>
      </c>
      <c r="D267" s="62">
        <f t="shared" si="24"/>
        <v>140068.15</v>
      </c>
      <c r="E267" s="62">
        <v>0</v>
      </c>
      <c r="F267" s="62">
        <v>0</v>
      </c>
      <c r="G267" s="62">
        <v>0</v>
      </c>
      <c r="H267" s="62">
        <v>2938.24</v>
      </c>
      <c r="I267" s="62">
        <v>23065.14</v>
      </c>
      <c r="J267" s="62">
        <v>619.14999999999986</v>
      </c>
      <c r="K267" s="62">
        <v>35436.299999999996</v>
      </c>
      <c r="L267" s="62">
        <v>0</v>
      </c>
      <c r="M267" s="62">
        <v>0</v>
      </c>
      <c r="N267" s="62">
        <v>0</v>
      </c>
      <c r="O267" s="62">
        <v>10645.869999999999</v>
      </c>
      <c r="P267" s="62">
        <v>3321.1600000000003</v>
      </c>
      <c r="Q267" s="62">
        <v>6088.5700000000006</v>
      </c>
      <c r="R267" s="62">
        <v>0</v>
      </c>
      <c r="S267" s="62">
        <v>28576.170000000002</v>
      </c>
      <c r="T267" s="62">
        <v>23634.65</v>
      </c>
      <c r="U267" s="62">
        <v>0</v>
      </c>
      <c r="V267" s="62">
        <v>3628.58</v>
      </c>
      <c r="W267" s="62">
        <v>0</v>
      </c>
      <c r="X267" s="62">
        <v>0</v>
      </c>
      <c r="Y267" s="62">
        <v>0</v>
      </c>
      <c r="Z267" s="62">
        <v>1837.67</v>
      </c>
      <c r="AA267" s="62">
        <v>0</v>
      </c>
      <c r="AB267" s="62">
        <v>0</v>
      </c>
      <c r="AC267" s="62">
        <v>276.64999999999998</v>
      </c>
      <c r="AD267" s="62">
        <v>0</v>
      </c>
    </row>
    <row r="268" spans="1:30" s="39" customFormat="1" ht="12.75" hidden="1" outlineLevel="2" x14ac:dyDescent="0.2">
      <c r="A268" s="39" t="s">
        <v>97</v>
      </c>
      <c r="B268" s="39" t="s">
        <v>209</v>
      </c>
      <c r="C268" s="39" t="s">
        <v>210</v>
      </c>
      <c r="D268" s="62">
        <f t="shared" si="24"/>
        <v>2852.11</v>
      </c>
      <c r="E268" s="62">
        <v>0</v>
      </c>
      <c r="F268" s="62">
        <v>0</v>
      </c>
      <c r="G268" s="62">
        <v>0</v>
      </c>
      <c r="H268" s="62">
        <v>0</v>
      </c>
      <c r="I268" s="62">
        <v>0</v>
      </c>
      <c r="J268" s="62">
        <v>0.11</v>
      </c>
      <c r="K268" s="62">
        <v>0</v>
      </c>
      <c r="L268" s="62">
        <v>0</v>
      </c>
      <c r="M268" s="62">
        <v>0</v>
      </c>
      <c r="N268" s="62">
        <v>0</v>
      </c>
      <c r="O268" s="62">
        <v>0</v>
      </c>
      <c r="P268" s="62">
        <v>2852</v>
      </c>
      <c r="Q268" s="62">
        <v>0</v>
      </c>
      <c r="R268" s="62">
        <v>0</v>
      </c>
      <c r="S268" s="62">
        <v>0</v>
      </c>
      <c r="T268" s="62">
        <v>0</v>
      </c>
      <c r="U268" s="62">
        <v>0</v>
      </c>
      <c r="V268" s="62">
        <v>0</v>
      </c>
      <c r="W268" s="62">
        <v>0</v>
      </c>
      <c r="X268" s="62">
        <v>0</v>
      </c>
      <c r="Y268" s="62">
        <v>0</v>
      </c>
      <c r="Z268" s="62">
        <v>0</v>
      </c>
      <c r="AA268" s="62">
        <v>0</v>
      </c>
      <c r="AB268" s="62">
        <v>0</v>
      </c>
      <c r="AC268" s="62">
        <v>0</v>
      </c>
      <c r="AD268" s="62">
        <v>0</v>
      </c>
    </row>
    <row r="269" spans="1:30" s="39" customFormat="1" ht="12.75" hidden="1" outlineLevel="2" x14ac:dyDescent="0.2">
      <c r="A269" s="39" t="s">
        <v>97</v>
      </c>
      <c r="B269" s="39" t="s">
        <v>211</v>
      </c>
      <c r="C269" s="39" t="s">
        <v>212</v>
      </c>
      <c r="D269" s="62">
        <f t="shared" si="24"/>
        <v>292126.24</v>
      </c>
      <c r="E269" s="62">
        <v>0</v>
      </c>
      <c r="F269" s="62">
        <v>0</v>
      </c>
      <c r="G269" s="62">
        <v>0</v>
      </c>
      <c r="H269" s="62">
        <v>0</v>
      </c>
      <c r="I269" s="62">
        <v>136216.15</v>
      </c>
      <c r="J269" s="62">
        <v>0</v>
      </c>
      <c r="K269" s="62">
        <v>0</v>
      </c>
      <c r="L269" s="62">
        <v>0</v>
      </c>
      <c r="M269" s="62">
        <v>0</v>
      </c>
      <c r="N269" s="62">
        <v>0</v>
      </c>
      <c r="O269" s="62">
        <v>0</v>
      </c>
      <c r="P269" s="62">
        <v>0</v>
      </c>
      <c r="Q269" s="62">
        <v>35956.879999999997</v>
      </c>
      <c r="R269" s="62">
        <v>0</v>
      </c>
      <c r="S269" s="62">
        <v>54249.56</v>
      </c>
      <c r="T269" s="62">
        <v>60391.54</v>
      </c>
      <c r="U269" s="62">
        <v>0</v>
      </c>
      <c r="V269" s="62">
        <v>0</v>
      </c>
      <c r="W269" s="62">
        <v>0</v>
      </c>
      <c r="X269" s="62">
        <v>0</v>
      </c>
      <c r="Y269" s="62">
        <v>0</v>
      </c>
      <c r="Z269" s="62">
        <v>5312.1100000000006</v>
      </c>
      <c r="AA269" s="62">
        <v>0</v>
      </c>
      <c r="AB269" s="62">
        <v>0</v>
      </c>
      <c r="AC269" s="62">
        <v>0</v>
      </c>
      <c r="AD269" s="62">
        <v>0</v>
      </c>
    </row>
    <row r="270" spans="1:30" s="39" customFormat="1" ht="12.75" hidden="1" outlineLevel="2" x14ac:dyDescent="0.2">
      <c r="A270" s="39" t="s">
        <v>97</v>
      </c>
      <c r="B270" s="39" t="s">
        <v>213</v>
      </c>
      <c r="C270" s="39" t="s">
        <v>214</v>
      </c>
      <c r="D270" s="62">
        <f t="shared" si="24"/>
        <v>105830.57</v>
      </c>
      <c r="E270" s="62">
        <v>0</v>
      </c>
      <c r="F270" s="62">
        <v>0</v>
      </c>
      <c r="G270" s="62">
        <v>0</v>
      </c>
      <c r="H270" s="62">
        <v>105830.57</v>
      </c>
      <c r="I270" s="62">
        <v>0</v>
      </c>
      <c r="J270" s="62">
        <v>0</v>
      </c>
      <c r="K270" s="62">
        <v>0</v>
      </c>
      <c r="L270" s="62">
        <v>0</v>
      </c>
      <c r="M270" s="62">
        <v>0</v>
      </c>
      <c r="N270" s="62">
        <v>0</v>
      </c>
      <c r="O270" s="62">
        <v>0</v>
      </c>
      <c r="P270" s="62">
        <v>0</v>
      </c>
      <c r="Q270" s="62">
        <v>0</v>
      </c>
      <c r="R270" s="62">
        <v>0</v>
      </c>
      <c r="S270" s="62">
        <v>0</v>
      </c>
      <c r="T270" s="62">
        <v>0</v>
      </c>
      <c r="U270" s="62">
        <v>0</v>
      </c>
      <c r="V270" s="62">
        <v>0</v>
      </c>
      <c r="W270" s="62">
        <v>0</v>
      </c>
      <c r="X270" s="62">
        <v>0</v>
      </c>
      <c r="Y270" s="62">
        <v>0</v>
      </c>
      <c r="Z270" s="62">
        <v>0</v>
      </c>
      <c r="AA270" s="62">
        <v>0</v>
      </c>
      <c r="AB270" s="62">
        <v>0</v>
      </c>
      <c r="AC270" s="62">
        <v>0</v>
      </c>
      <c r="AD270" s="62">
        <v>0</v>
      </c>
    </row>
    <row r="271" spans="1:30" s="39" customFormat="1" ht="12.75" hidden="1" outlineLevel="2" x14ac:dyDescent="0.2">
      <c r="A271" s="39" t="s">
        <v>97</v>
      </c>
      <c r="B271" s="39" t="s">
        <v>215</v>
      </c>
      <c r="C271" s="39" t="s">
        <v>216</v>
      </c>
      <c r="D271" s="62">
        <f t="shared" si="24"/>
        <v>272993.37</v>
      </c>
      <c r="E271" s="62">
        <v>0</v>
      </c>
      <c r="F271" s="62">
        <v>0</v>
      </c>
      <c r="G271" s="62">
        <v>0</v>
      </c>
      <c r="H271" s="62">
        <v>0</v>
      </c>
      <c r="I271" s="62">
        <v>32796.69</v>
      </c>
      <c r="J271" s="62">
        <v>0</v>
      </c>
      <c r="K271" s="62">
        <v>107971.12999999998</v>
      </c>
      <c r="L271" s="62">
        <v>0</v>
      </c>
      <c r="M271" s="62">
        <v>0</v>
      </c>
      <c r="N271" s="62">
        <v>0</v>
      </c>
      <c r="O271" s="62">
        <v>0</v>
      </c>
      <c r="P271" s="62">
        <v>0</v>
      </c>
      <c r="Q271" s="62">
        <v>71262.22</v>
      </c>
      <c r="R271" s="62">
        <v>0</v>
      </c>
      <c r="S271" s="62">
        <v>35522.340000000004</v>
      </c>
      <c r="T271" s="62">
        <v>843.04</v>
      </c>
      <c r="U271" s="62">
        <v>0</v>
      </c>
      <c r="V271" s="62">
        <v>5493.24</v>
      </c>
      <c r="W271" s="62">
        <v>0</v>
      </c>
      <c r="X271" s="62">
        <v>0</v>
      </c>
      <c r="Y271" s="62">
        <v>0</v>
      </c>
      <c r="Z271" s="62">
        <v>19104.71</v>
      </c>
      <c r="AA271" s="62">
        <v>0</v>
      </c>
      <c r="AB271" s="62">
        <v>0</v>
      </c>
      <c r="AC271" s="62">
        <v>0</v>
      </c>
      <c r="AD271" s="62">
        <v>0</v>
      </c>
    </row>
    <row r="272" spans="1:30" s="39" customFormat="1" ht="12.75" hidden="1" outlineLevel="2" x14ac:dyDescent="0.2">
      <c r="A272" s="39" t="s">
        <v>97</v>
      </c>
      <c r="B272" s="39" t="s">
        <v>217</v>
      </c>
      <c r="C272" s="39" t="s">
        <v>218</v>
      </c>
      <c r="D272" s="62">
        <f t="shared" si="24"/>
        <v>480582.8</v>
      </c>
      <c r="E272" s="62">
        <v>0</v>
      </c>
      <c r="F272" s="62">
        <v>0</v>
      </c>
      <c r="G272" s="62">
        <v>0</v>
      </c>
      <c r="H272" s="62">
        <v>0</v>
      </c>
      <c r="I272" s="62">
        <v>4877.43</v>
      </c>
      <c r="J272" s="62">
        <v>0</v>
      </c>
      <c r="K272" s="62">
        <v>106723.61</v>
      </c>
      <c r="L272" s="62">
        <v>0</v>
      </c>
      <c r="M272" s="62">
        <v>0</v>
      </c>
      <c r="N272" s="62">
        <v>0</v>
      </c>
      <c r="O272" s="62">
        <v>0</v>
      </c>
      <c r="P272" s="62">
        <v>0</v>
      </c>
      <c r="Q272" s="62">
        <v>0</v>
      </c>
      <c r="R272" s="62">
        <v>0</v>
      </c>
      <c r="S272" s="62">
        <v>184162.19</v>
      </c>
      <c r="T272" s="62">
        <v>184819.57</v>
      </c>
      <c r="U272" s="62">
        <v>0</v>
      </c>
      <c r="V272" s="62">
        <v>0</v>
      </c>
      <c r="W272" s="62">
        <v>0</v>
      </c>
      <c r="X272" s="62">
        <v>0</v>
      </c>
      <c r="Y272" s="62">
        <v>0</v>
      </c>
      <c r="Z272" s="62">
        <v>0</v>
      </c>
      <c r="AA272" s="62">
        <v>0</v>
      </c>
      <c r="AB272" s="62">
        <v>0</v>
      </c>
      <c r="AC272" s="62">
        <v>0</v>
      </c>
      <c r="AD272" s="62">
        <v>0</v>
      </c>
    </row>
    <row r="273" spans="1:30" s="39" customFormat="1" ht="12.75" hidden="1" outlineLevel="2" x14ac:dyDescent="0.2">
      <c r="A273" s="39" t="s">
        <v>97</v>
      </c>
      <c r="B273" s="39" t="s">
        <v>219</v>
      </c>
      <c r="C273" s="39" t="s">
        <v>220</v>
      </c>
      <c r="D273" s="62">
        <f t="shared" si="24"/>
        <v>1363852.32</v>
      </c>
      <c r="E273" s="62">
        <v>0</v>
      </c>
      <c r="F273" s="62">
        <v>0</v>
      </c>
      <c r="G273" s="62">
        <v>0</v>
      </c>
      <c r="H273" s="62">
        <v>0</v>
      </c>
      <c r="I273" s="62">
        <v>49868.160000000003</v>
      </c>
      <c r="J273" s="62">
        <v>0</v>
      </c>
      <c r="K273" s="62">
        <v>389549.36000000004</v>
      </c>
      <c r="L273" s="62">
        <v>0</v>
      </c>
      <c r="M273" s="62">
        <v>0</v>
      </c>
      <c r="N273" s="62">
        <v>0</v>
      </c>
      <c r="O273" s="62">
        <v>0</v>
      </c>
      <c r="P273" s="62">
        <v>0</v>
      </c>
      <c r="Q273" s="62">
        <v>123470.12999999999</v>
      </c>
      <c r="R273" s="62">
        <v>0</v>
      </c>
      <c r="S273" s="62">
        <v>410901.43</v>
      </c>
      <c r="T273" s="62">
        <v>352007.26</v>
      </c>
      <c r="U273" s="62">
        <v>0</v>
      </c>
      <c r="V273" s="62">
        <v>4951</v>
      </c>
      <c r="W273" s="62">
        <v>0</v>
      </c>
      <c r="X273" s="62">
        <v>0</v>
      </c>
      <c r="Y273" s="62">
        <v>0</v>
      </c>
      <c r="Z273" s="62">
        <v>33104.980000000003</v>
      </c>
      <c r="AA273" s="62">
        <v>0</v>
      </c>
      <c r="AB273" s="62">
        <v>0</v>
      </c>
      <c r="AC273" s="62">
        <v>0</v>
      </c>
      <c r="AD273" s="62">
        <v>0</v>
      </c>
    </row>
    <row r="274" spans="1:30" s="39" customFormat="1" ht="12.75" hidden="1" outlineLevel="2" x14ac:dyDescent="0.2">
      <c r="A274" s="39" t="s">
        <v>97</v>
      </c>
      <c r="B274" s="39" t="s">
        <v>223</v>
      </c>
      <c r="C274" s="39" t="s">
        <v>224</v>
      </c>
      <c r="D274" s="62">
        <f t="shared" si="24"/>
        <v>393801.78</v>
      </c>
      <c r="E274" s="62">
        <v>0</v>
      </c>
      <c r="F274" s="62">
        <v>0</v>
      </c>
      <c r="G274" s="62">
        <v>0</v>
      </c>
      <c r="H274" s="62">
        <v>0</v>
      </c>
      <c r="I274" s="62">
        <v>0</v>
      </c>
      <c r="J274" s="62">
        <v>94832.87000000001</v>
      </c>
      <c r="K274" s="62">
        <v>103725.38</v>
      </c>
      <c r="L274" s="62">
        <v>35648.51</v>
      </c>
      <c r="M274" s="62">
        <v>0</v>
      </c>
      <c r="N274" s="62">
        <v>0</v>
      </c>
      <c r="O274" s="62">
        <v>0</v>
      </c>
      <c r="P274" s="62">
        <v>48219.23</v>
      </c>
      <c r="Q274" s="62">
        <v>0</v>
      </c>
      <c r="R274" s="62">
        <v>0</v>
      </c>
      <c r="S274" s="62">
        <v>0</v>
      </c>
      <c r="T274" s="62">
        <v>0</v>
      </c>
      <c r="U274" s="62">
        <v>0</v>
      </c>
      <c r="V274" s="62">
        <v>106976.58</v>
      </c>
      <c r="W274" s="62">
        <v>0</v>
      </c>
      <c r="X274" s="62">
        <v>0</v>
      </c>
      <c r="Y274" s="62">
        <v>0</v>
      </c>
      <c r="Z274" s="62">
        <v>0</v>
      </c>
      <c r="AA274" s="62">
        <v>0</v>
      </c>
      <c r="AB274" s="62">
        <v>0</v>
      </c>
      <c r="AC274" s="62">
        <v>4399.21</v>
      </c>
      <c r="AD274" s="62">
        <v>0</v>
      </c>
    </row>
    <row r="275" spans="1:30" s="39" customFormat="1" ht="12.75" hidden="1" outlineLevel="2" x14ac:dyDescent="0.2">
      <c r="A275" s="39" t="s">
        <v>97</v>
      </c>
      <c r="B275" s="39" t="s">
        <v>227</v>
      </c>
      <c r="C275" s="39" t="s">
        <v>228</v>
      </c>
      <c r="D275" s="62">
        <f t="shared" si="24"/>
        <v>171989.43000000002</v>
      </c>
      <c r="E275" s="62">
        <v>0</v>
      </c>
      <c r="F275" s="62">
        <v>0</v>
      </c>
      <c r="G275" s="62">
        <v>0</v>
      </c>
      <c r="H275" s="62">
        <v>0</v>
      </c>
      <c r="I275" s="62">
        <v>5625.7</v>
      </c>
      <c r="J275" s="62">
        <v>0</v>
      </c>
      <c r="K275" s="62">
        <v>0</v>
      </c>
      <c r="L275" s="62">
        <v>0</v>
      </c>
      <c r="M275" s="62">
        <v>0</v>
      </c>
      <c r="N275" s="62">
        <v>0</v>
      </c>
      <c r="O275" s="62">
        <v>0</v>
      </c>
      <c r="P275" s="62">
        <v>0</v>
      </c>
      <c r="Q275" s="62">
        <v>166363.73000000001</v>
      </c>
      <c r="R275" s="62">
        <v>0</v>
      </c>
      <c r="S275" s="62">
        <v>0</v>
      </c>
      <c r="T275" s="62">
        <v>0</v>
      </c>
      <c r="U275" s="62">
        <v>0</v>
      </c>
      <c r="V275" s="62">
        <v>0</v>
      </c>
      <c r="W275" s="62">
        <v>0</v>
      </c>
      <c r="X275" s="62">
        <v>0</v>
      </c>
      <c r="Y275" s="62">
        <v>0</v>
      </c>
      <c r="Z275" s="62">
        <v>0</v>
      </c>
      <c r="AA275" s="62">
        <v>0</v>
      </c>
      <c r="AB275" s="62">
        <v>0</v>
      </c>
      <c r="AC275" s="62">
        <v>0</v>
      </c>
      <c r="AD275" s="62">
        <v>0</v>
      </c>
    </row>
    <row r="276" spans="1:30" s="39" customFormat="1" ht="12.75" hidden="1" outlineLevel="2" x14ac:dyDescent="0.2">
      <c r="A276" s="39" t="s">
        <v>97</v>
      </c>
      <c r="B276" s="39" t="s">
        <v>229</v>
      </c>
      <c r="C276" s="39" t="s">
        <v>230</v>
      </c>
      <c r="D276" s="62">
        <f t="shared" si="24"/>
        <v>78496.86</v>
      </c>
      <c r="E276" s="62">
        <v>0</v>
      </c>
      <c r="F276" s="62">
        <v>0</v>
      </c>
      <c r="G276" s="62">
        <v>0</v>
      </c>
      <c r="H276" s="62">
        <v>0</v>
      </c>
      <c r="I276" s="62">
        <v>0</v>
      </c>
      <c r="J276" s="62">
        <v>12864.400000000001</v>
      </c>
      <c r="K276" s="62">
        <v>43319.5</v>
      </c>
      <c r="L276" s="62">
        <v>0</v>
      </c>
      <c r="M276" s="62">
        <v>0</v>
      </c>
      <c r="N276" s="62">
        <v>0</v>
      </c>
      <c r="O276" s="62">
        <v>0</v>
      </c>
      <c r="P276" s="62">
        <v>0</v>
      </c>
      <c r="Q276" s="62">
        <v>0</v>
      </c>
      <c r="R276" s="62">
        <v>0</v>
      </c>
      <c r="S276" s="62">
        <v>0</v>
      </c>
      <c r="T276" s="62">
        <v>0</v>
      </c>
      <c r="U276" s="62">
        <v>0</v>
      </c>
      <c r="V276" s="62">
        <v>22312.959999999999</v>
      </c>
      <c r="W276" s="62">
        <v>0</v>
      </c>
      <c r="X276" s="62">
        <v>0</v>
      </c>
      <c r="Y276" s="62">
        <v>0</v>
      </c>
      <c r="Z276" s="62">
        <v>0</v>
      </c>
      <c r="AA276" s="62">
        <v>0</v>
      </c>
      <c r="AB276" s="62">
        <v>0</v>
      </c>
      <c r="AC276" s="62">
        <v>0</v>
      </c>
      <c r="AD276" s="62">
        <v>0</v>
      </c>
    </row>
    <row r="277" spans="1:30" s="39" customFormat="1" ht="12.75" hidden="1" outlineLevel="2" x14ac:dyDescent="0.2">
      <c r="A277" s="39" t="s">
        <v>97</v>
      </c>
      <c r="B277" s="39" t="s">
        <v>356</v>
      </c>
      <c r="C277" s="39" t="s">
        <v>357</v>
      </c>
      <c r="D277" s="62">
        <f t="shared" si="24"/>
        <v>4177.34</v>
      </c>
      <c r="E277" s="62">
        <v>0</v>
      </c>
      <c r="F277" s="62">
        <v>0</v>
      </c>
      <c r="G277" s="62">
        <v>0</v>
      </c>
      <c r="H277" s="62">
        <v>0</v>
      </c>
      <c r="I277" s="62">
        <v>0</v>
      </c>
      <c r="J277" s="62">
        <v>0</v>
      </c>
      <c r="K277" s="62">
        <v>0</v>
      </c>
      <c r="L277" s="62">
        <v>0</v>
      </c>
      <c r="M277" s="62">
        <v>0</v>
      </c>
      <c r="N277" s="62">
        <v>0</v>
      </c>
      <c r="O277" s="62">
        <v>0</v>
      </c>
      <c r="P277" s="62">
        <v>0</v>
      </c>
      <c r="Q277" s="62">
        <v>0</v>
      </c>
      <c r="R277" s="62">
        <v>0</v>
      </c>
      <c r="S277" s="62">
        <v>0</v>
      </c>
      <c r="T277" s="62">
        <v>0</v>
      </c>
      <c r="U277" s="62">
        <v>0</v>
      </c>
      <c r="V277" s="62">
        <v>0</v>
      </c>
      <c r="W277" s="62">
        <v>0</v>
      </c>
      <c r="X277" s="62">
        <v>0</v>
      </c>
      <c r="Y277" s="62">
        <v>0</v>
      </c>
      <c r="Z277" s="62">
        <v>0</v>
      </c>
      <c r="AA277" s="62">
        <v>0</v>
      </c>
      <c r="AB277" s="62">
        <v>0</v>
      </c>
      <c r="AC277" s="62">
        <v>4177.34</v>
      </c>
      <c r="AD277" s="62">
        <v>0</v>
      </c>
    </row>
    <row r="278" spans="1:30" s="39" customFormat="1" ht="12.75" hidden="1" outlineLevel="2" x14ac:dyDescent="0.2">
      <c r="A278" s="39" t="s">
        <v>97</v>
      </c>
      <c r="B278" s="39" t="s">
        <v>358</v>
      </c>
      <c r="C278" s="39" t="s">
        <v>359</v>
      </c>
      <c r="D278" s="62">
        <f t="shared" si="24"/>
        <v>6598.82</v>
      </c>
      <c r="E278" s="62">
        <v>0</v>
      </c>
      <c r="F278" s="62">
        <v>0</v>
      </c>
      <c r="G278" s="62">
        <v>0</v>
      </c>
      <c r="H278" s="62">
        <v>0</v>
      </c>
      <c r="I278" s="62">
        <v>0</v>
      </c>
      <c r="J278" s="62">
        <v>0</v>
      </c>
      <c r="K278" s="62">
        <v>0</v>
      </c>
      <c r="L278" s="62">
        <v>0</v>
      </c>
      <c r="M278" s="62">
        <v>0</v>
      </c>
      <c r="N278" s="62">
        <v>0</v>
      </c>
      <c r="O278" s="62">
        <v>0</v>
      </c>
      <c r="P278" s="62">
        <v>0</v>
      </c>
      <c r="Q278" s="62">
        <v>0</v>
      </c>
      <c r="R278" s="62">
        <v>0</v>
      </c>
      <c r="S278" s="62">
        <v>0</v>
      </c>
      <c r="T278" s="62">
        <v>0</v>
      </c>
      <c r="U278" s="62">
        <v>0</v>
      </c>
      <c r="V278" s="62">
        <v>0</v>
      </c>
      <c r="W278" s="62">
        <v>0</v>
      </c>
      <c r="X278" s="62">
        <v>0</v>
      </c>
      <c r="Y278" s="62">
        <v>0</v>
      </c>
      <c r="Z278" s="62">
        <v>0</v>
      </c>
      <c r="AA278" s="62">
        <v>0</v>
      </c>
      <c r="AB278" s="62">
        <v>0</v>
      </c>
      <c r="AC278" s="62">
        <v>6598.82</v>
      </c>
      <c r="AD278" s="62">
        <v>0</v>
      </c>
    </row>
    <row r="279" spans="1:30" s="39" customFormat="1" ht="12.75" hidden="1" outlineLevel="2" x14ac:dyDescent="0.2">
      <c r="A279" s="39" t="s">
        <v>97</v>
      </c>
      <c r="B279" s="39" t="s">
        <v>239</v>
      </c>
      <c r="C279" s="39" t="s">
        <v>240</v>
      </c>
      <c r="D279" s="62">
        <f t="shared" si="24"/>
        <v>12794.69</v>
      </c>
      <c r="E279" s="62">
        <v>0</v>
      </c>
      <c r="F279" s="62">
        <v>0</v>
      </c>
      <c r="G279" s="62">
        <v>4121.74</v>
      </c>
      <c r="H279" s="62">
        <v>0</v>
      </c>
      <c r="I279" s="62">
        <v>0</v>
      </c>
      <c r="J279" s="62">
        <v>0</v>
      </c>
      <c r="K279" s="62">
        <v>0</v>
      </c>
      <c r="L279" s="62">
        <v>0</v>
      </c>
      <c r="M279" s="62">
        <v>0</v>
      </c>
      <c r="N279" s="62">
        <v>0</v>
      </c>
      <c r="O279" s="62">
        <v>0</v>
      </c>
      <c r="P279" s="62">
        <v>0</v>
      </c>
      <c r="Q279" s="62">
        <v>0</v>
      </c>
      <c r="R279" s="62">
        <v>0</v>
      </c>
      <c r="S279" s="62">
        <v>0</v>
      </c>
      <c r="T279" s="62">
        <v>0</v>
      </c>
      <c r="U279" s="62">
        <v>0</v>
      </c>
      <c r="V279" s="62">
        <v>0</v>
      </c>
      <c r="W279" s="62">
        <v>0</v>
      </c>
      <c r="X279" s="62">
        <v>0</v>
      </c>
      <c r="Y279" s="62">
        <v>0</v>
      </c>
      <c r="Z279" s="62">
        <v>0</v>
      </c>
      <c r="AA279" s="62">
        <v>8672.9500000000007</v>
      </c>
      <c r="AB279" s="62">
        <v>0</v>
      </c>
      <c r="AC279" s="62">
        <v>0</v>
      </c>
      <c r="AD279" s="62">
        <v>0</v>
      </c>
    </row>
    <row r="280" spans="1:30" s="39" customFormat="1" outlineLevel="1" collapsed="1" x14ac:dyDescent="0.25">
      <c r="A280" s="35"/>
      <c r="C280" s="59" t="s">
        <v>360</v>
      </c>
      <c r="D280" s="60">
        <f t="shared" ref="D280:AD280" si="26">SUBTOTAL(9,D238:D279)</f>
        <v>11846671.509999998</v>
      </c>
      <c r="E280" s="60">
        <f t="shared" si="26"/>
        <v>0</v>
      </c>
      <c r="F280" s="60">
        <f t="shared" si="26"/>
        <v>0</v>
      </c>
      <c r="G280" s="60">
        <f t="shared" si="26"/>
        <v>289235.93000000005</v>
      </c>
      <c r="H280" s="60">
        <f t="shared" si="26"/>
        <v>506460.53</v>
      </c>
      <c r="I280" s="60">
        <f t="shared" si="26"/>
        <v>1130053.1099999999</v>
      </c>
      <c r="J280" s="60">
        <f t="shared" si="26"/>
        <v>211341.59</v>
      </c>
      <c r="K280" s="60">
        <f t="shared" si="26"/>
        <v>4739955.96</v>
      </c>
      <c r="L280" s="61">
        <f t="shared" si="26"/>
        <v>254254.11000000002</v>
      </c>
      <c r="M280" s="61">
        <f t="shared" si="26"/>
        <v>0</v>
      </c>
      <c r="N280" s="61">
        <f t="shared" si="26"/>
        <v>0</v>
      </c>
      <c r="O280" s="61">
        <f t="shared" si="26"/>
        <v>65883.789999999994</v>
      </c>
      <c r="P280" s="61">
        <f t="shared" si="26"/>
        <v>82072.200000000012</v>
      </c>
      <c r="Q280" s="61">
        <f t="shared" si="26"/>
        <v>582167.75</v>
      </c>
      <c r="R280" s="61">
        <f t="shared" si="26"/>
        <v>0</v>
      </c>
      <c r="S280" s="61">
        <f t="shared" si="26"/>
        <v>1106776.31</v>
      </c>
      <c r="T280" s="61">
        <f t="shared" si="26"/>
        <v>2462550.8899999997</v>
      </c>
      <c r="U280" s="61">
        <f t="shared" si="26"/>
        <v>0</v>
      </c>
      <c r="V280" s="61">
        <f t="shared" si="26"/>
        <v>199108.22</v>
      </c>
      <c r="W280" s="61">
        <f t="shared" si="26"/>
        <v>0</v>
      </c>
      <c r="X280" s="61">
        <f t="shared" si="26"/>
        <v>0</v>
      </c>
      <c r="Y280" s="61">
        <f t="shared" si="26"/>
        <v>46.78</v>
      </c>
      <c r="Z280" s="61">
        <f t="shared" si="26"/>
        <v>83348.97</v>
      </c>
      <c r="AA280" s="61">
        <f t="shared" si="26"/>
        <v>81275.590000000011</v>
      </c>
      <c r="AB280" s="61">
        <f t="shared" si="26"/>
        <v>0</v>
      </c>
      <c r="AC280" s="60">
        <f t="shared" si="26"/>
        <v>22212.16</v>
      </c>
      <c r="AD280" s="60">
        <f t="shared" si="26"/>
        <v>29927.62</v>
      </c>
    </row>
    <row r="281" spans="1:30" s="39" customFormat="1" ht="12.75" hidden="1" outlineLevel="2" x14ac:dyDescent="0.2">
      <c r="A281" s="39" t="s">
        <v>361</v>
      </c>
      <c r="B281" s="39" t="s">
        <v>287</v>
      </c>
      <c r="C281" s="39" t="s">
        <v>288</v>
      </c>
      <c r="D281" s="62">
        <f t="shared" si="24"/>
        <v>70107.210000000006</v>
      </c>
      <c r="E281" s="62">
        <v>0</v>
      </c>
      <c r="F281" s="62">
        <v>0</v>
      </c>
      <c r="G281" s="62">
        <v>0</v>
      </c>
      <c r="H281" s="62">
        <v>0</v>
      </c>
      <c r="I281" s="62">
        <v>0</v>
      </c>
      <c r="J281" s="62">
        <v>0</v>
      </c>
      <c r="K281" s="62">
        <v>0</v>
      </c>
      <c r="L281" s="62">
        <v>0</v>
      </c>
      <c r="M281" s="62">
        <v>0</v>
      </c>
      <c r="N281" s="62">
        <v>0</v>
      </c>
      <c r="O281" s="62">
        <v>0</v>
      </c>
      <c r="P281" s="62">
        <v>0</v>
      </c>
      <c r="Q281" s="62">
        <v>0</v>
      </c>
      <c r="R281" s="62">
        <v>0</v>
      </c>
      <c r="S281" s="62">
        <v>0</v>
      </c>
      <c r="T281" s="62">
        <v>70107.210000000006</v>
      </c>
      <c r="U281" s="62">
        <v>0</v>
      </c>
      <c r="V281" s="62">
        <v>0</v>
      </c>
      <c r="W281" s="62">
        <v>0</v>
      </c>
      <c r="X281" s="62">
        <v>0</v>
      </c>
      <c r="Y281" s="62">
        <v>0</v>
      </c>
      <c r="Z281" s="62">
        <v>0</v>
      </c>
      <c r="AA281" s="62">
        <v>0</v>
      </c>
      <c r="AB281" s="62">
        <v>0</v>
      </c>
      <c r="AC281" s="62">
        <v>0</v>
      </c>
      <c r="AD281" s="62">
        <v>0</v>
      </c>
    </row>
    <row r="282" spans="1:30" s="39" customFormat="1" ht="12.75" hidden="1" outlineLevel="2" x14ac:dyDescent="0.2">
      <c r="A282" s="39" t="s">
        <v>361</v>
      </c>
      <c r="B282" s="39" t="s">
        <v>289</v>
      </c>
      <c r="C282" s="39" t="s">
        <v>290</v>
      </c>
      <c r="D282" s="62">
        <f t="shared" si="24"/>
        <v>289348.45</v>
      </c>
      <c r="E282" s="62">
        <v>0</v>
      </c>
      <c r="F282" s="62">
        <v>0</v>
      </c>
      <c r="G282" s="62">
        <v>0</v>
      </c>
      <c r="H282" s="62">
        <v>0</v>
      </c>
      <c r="I282" s="62">
        <v>0</v>
      </c>
      <c r="J282" s="62">
        <v>0</v>
      </c>
      <c r="K282" s="62">
        <v>0</v>
      </c>
      <c r="L282" s="62">
        <v>0</v>
      </c>
      <c r="M282" s="62">
        <v>0</v>
      </c>
      <c r="N282" s="62">
        <v>0</v>
      </c>
      <c r="O282" s="62">
        <v>0</v>
      </c>
      <c r="P282" s="62">
        <v>0</v>
      </c>
      <c r="Q282" s="62">
        <v>0</v>
      </c>
      <c r="R282" s="62">
        <v>0</v>
      </c>
      <c r="S282" s="62">
        <v>0</v>
      </c>
      <c r="T282" s="62">
        <v>289348.45</v>
      </c>
      <c r="U282" s="62">
        <v>0</v>
      </c>
      <c r="V282" s="62">
        <v>0</v>
      </c>
      <c r="W282" s="62">
        <v>0</v>
      </c>
      <c r="X282" s="62">
        <v>0</v>
      </c>
      <c r="Y282" s="62">
        <v>0</v>
      </c>
      <c r="Z282" s="62">
        <v>0</v>
      </c>
      <c r="AA282" s="62">
        <v>0</v>
      </c>
      <c r="AB282" s="62">
        <v>0</v>
      </c>
      <c r="AC282" s="62">
        <v>0</v>
      </c>
      <c r="AD282" s="62">
        <v>0</v>
      </c>
    </row>
    <row r="283" spans="1:30" s="39" customFormat="1" ht="12.75" hidden="1" outlineLevel="2" x14ac:dyDescent="0.2">
      <c r="A283" s="39" t="s">
        <v>361</v>
      </c>
      <c r="B283" s="39" t="s">
        <v>245</v>
      </c>
      <c r="C283" s="39" t="s">
        <v>246</v>
      </c>
      <c r="D283" s="62">
        <f t="shared" si="24"/>
        <v>3382359.07</v>
      </c>
      <c r="E283" s="62">
        <v>0</v>
      </c>
      <c r="F283" s="62">
        <v>0</v>
      </c>
      <c r="G283" s="62">
        <v>0</v>
      </c>
      <c r="H283" s="62">
        <v>0</v>
      </c>
      <c r="I283" s="62">
        <v>0</v>
      </c>
      <c r="J283" s="62">
        <v>0</v>
      </c>
      <c r="K283" s="62">
        <v>153084.37</v>
      </c>
      <c r="L283" s="62">
        <v>0</v>
      </c>
      <c r="M283" s="62">
        <v>0</v>
      </c>
      <c r="N283" s="62">
        <v>0</v>
      </c>
      <c r="O283" s="62">
        <v>0</v>
      </c>
      <c r="P283" s="62">
        <v>0</v>
      </c>
      <c r="Q283" s="62">
        <v>0</v>
      </c>
      <c r="R283" s="62">
        <v>0</v>
      </c>
      <c r="S283" s="62">
        <v>2213271.86</v>
      </c>
      <c r="T283" s="62">
        <v>1016002.84</v>
      </c>
      <c r="U283" s="62">
        <v>0</v>
      </c>
      <c r="V283" s="62">
        <v>0</v>
      </c>
      <c r="W283" s="62">
        <v>0</v>
      </c>
      <c r="X283" s="62">
        <v>0</v>
      </c>
      <c r="Y283" s="62">
        <v>0</v>
      </c>
      <c r="Z283" s="62">
        <v>0</v>
      </c>
      <c r="AA283" s="62">
        <v>0</v>
      </c>
      <c r="AB283" s="62">
        <v>0</v>
      </c>
      <c r="AC283" s="62">
        <v>0</v>
      </c>
      <c r="AD283" s="62">
        <v>0</v>
      </c>
    </row>
    <row r="284" spans="1:30" s="39" customFormat="1" ht="12.75" hidden="1" outlineLevel="2" x14ac:dyDescent="0.2">
      <c r="A284" s="39" t="s">
        <v>361</v>
      </c>
      <c r="B284" s="39" t="s">
        <v>247</v>
      </c>
      <c r="C284" s="39" t="s">
        <v>248</v>
      </c>
      <c r="D284" s="62">
        <f t="shared" si="24"/>
        <v>1425167.12</v>
      </c>
      <c r="E284" s="62">
        <v>0</v>
      </c>
      <c r="F284" s="62">
        <v>0</v>
      </c>
      <c r="G284" s="62">
        <v>0</v>
      </c>
      <c r="H284" s="62">
        <v>0</v>
      </c>
      <c r="I284" s="62">
        <v>0</v>
      </c>
      <c r="J284" s="62">
        <v>0</v>
      </c>
      <c r="K284" s="62">
        <v>688031.7</v>
      </c>
      <c r="L284" s="62">
        <v>0</v>
      </c>
      <c r="M284" s="62">
        <v>0</v>
      </c>
      <c r="N284" s="62">
        <v>0</v>
      </c>
      <c r="O284" s="62">
        <v>0</v>
      </c>
      <c r="P284" s="62">
        <v>0</v>
      </c>
      <c r="Q284" s="62">
        <v>0</v>
      </c>
      <c r="R284" s="62">
        <v>0</v>
      </c>
      <c r="S284" s="62">
        <v>0</v>
      </c>
      <c r="T284" s="62">
        <v>737135.42</v>
      </c>
      <c r="U284" s="62">
        <v>0</v>
      </c>
      <c r="V284" s="62">
        <v>0</v>
      </c>
      <c r="W284" s="62">
        <v>0</v>
      </c>
      <c r="X284" s="62">
        <v>0</v>
      </c>
      <c r="Y284" s="62">
        <v>0</v>
      </c>
      <c r="Z284" s="62">
        <v>0</v>
      </c>
      <c r="AA284" s="62">
        <v>0</v>
      </c>
      <c r="AB284" s="62">
        <v>0</v>
      </c>
      <c r="AC284" s="62">
        <v>0</v>
      </c>
      <c r="AD284" s="62">
        <v>0</v>
      </c>
    </row>
    <row r="285" spans="1:30" s="39" customFormat="1" ht="12.75" hidden="1" outlineLevel="2" x14ac:dyDescent="0.2">
      <c r="A285" s="39" t="s">
        <v>361</v>
      </c>
      <c r="B285" s="39" t="s">
        <v>249</v>
      </c>
      <c r="C285" s="39" t="s">
        <v>250</v>
      </c>
      <c r="D285" s="62">
        <f t="shared" si="24"/>
        <v>17043.919999999998</v>
      </c>
      <c r="E285" s="62">
        <v>0</v>
      </c>
      <c r="F285" s="62">
        <v>0</v>
      </c>
      <c r="G285" s="62">
        <v>0</v>
      </c>
      <c r="H285" s="62">
        <v>0</v>
      </c>
      <c r="I285" s="62">
        <v>0</v>
      </c>
      <c r="J285" s="62">
        <v>0</v>
      </c>
      <c r="K285" s="62">
        <v>0</v>
      </c>
      <c r="L285" s="62">
        <v>0</v>
      </c>
      <c r="M285" s="62">
        <v>0</v>
      </c>
      <c r="N285" s="62">
        <v>0</v>
      </c>
      <c r="O285" s="62">
        <v>0</v>
      </c>
      <c r="P285" s="62">
        <v>0</v>
      </c>
      <c r="Q285" s="62">
        <v>0</v>
      </c>
      <c r="R285" s="62">
        <v>0</v>
      </c>
      <c r="S285" s="62">
        <v>17043.919999999998</v>
      </c>
      <c r="T285" s="62">
        <v>0</v>
      </c>
      <c r="U285" s="62">
        <v>0</v>
      </c>
      <c r="V285" s="62">
        <v>0</v>
      </c>
      <c r="W285" s="62">
        <v>0</v>
      </c>
      <c r="X285" s="62">
        <v>0</v>
      </c>
      <c r="Y285" s="62">
        <v>0</v>
      </c>
      <c r="Z285" s="62">
        <v>0</v>
      </c>
      <c r="AA285" s="62">
        <v>0</v>
      </c>
      <c r="AB285" s="62">
        <v>0</v>
      </c>
      <c r="AC285" s="62">
        <v>0</v>
      </c>
      <c r="AD285" s="62">
        <v>0</v>
      </c>
    </row>
    <row r="286" spans="1:30" s="39" customFormat="1" ht="12.75" hidden="1" outlineLevel="2" x14ac:dyDescent="0.2">
      <c r="A286" s="39" t="s">
        <v>361</v>
      </c>
      <c r="B286" s="39" t="s">
        <v>251</v>
      </c>
      <c r="C286" s="39" t="s">
        <v>252</v>
      </c>
      <c r="D286" s="62">
        <f t="shared" si="24"/>
        <v>1199485.25</v>
      </c>
      <c r="E286" s="62">
        <v>0</v>
      </c>
      <c r="F286" s="62">
        <v>0</v>
      </c>
      <c r="G286" s="62">
        <v>0</v>
      </c>
      <c r="H286" s="62">
        <v>0</v>
      </c>
      <c r="I286" s="62">
        <v>0</v>
      </c>
      <c r="J286" s="62">
        <v>0</v>
      </c>
      <c r="K286" s="62">
        <v>0</v>
      </c>
      <c r="L286" s="62">
        <v>0</v>
      </c>
      <c r="M286" s="62">
        <v>0</v>
      </c>
      <c r="N286" s="62">
        <v>0</v>
      </c>
      <c r="O286" s="62">
        <v>0</v>
      </c>
      <c r="P286" s="62">
        <v>0</v>
      </c>
      <c r="Q286" s="62">
        <v>818094.07</v>
      </c>
      <c r="R286" s="62">
        <v>0</v>
      </c>
      <c r="S286" s="62">
        <v>365790.03</v>
      </c>
      <c r="T286" s="62">
        <v>0</v>
      </c>
      <c r="U286" s="62">
        <v>0</v>
      </c>
      <c r="V286" s="62">
        <v>0</v>
      </c>
      <c r="W286" s="62">
        <v>0</v>
      </c>
      <c r="X286" s="62">
        <v>0</v>
      </c>
      <c r="Y286" s="62">
        <v>0</v>
      </c>
      <c r="Z286" s="62">
        <v>15601.15</v>
      </c>
      <c r="AA286" s="62">
        <v>0</v>
      </c>
      <c r="AB286" s="62">
        <v>0</v>
      </c>
      <c r="AC286" s="62">
        <v>0</v>
      </c>
      <c r="AD286" s="62">
        <v>0</v>
      </c>
    </row>
    <row r="287" spans="1:30" s="39" customFormat="1" ht="12.75" hidden="1" outlineLevel="2" x14ac:dyDescent="0.2">
      <c r="A287" s="39" t="s">
        <v>361</v>
      </c>
      <c r="B287" s="39" t="s">
        <v>255</v>
      </c>
      <c r="C287" s="39" t="s">
        <v>256</v>
      </c>
      <c r="D287" s="62">
        <f t="shared" si="24"/>
        <v>360018.06000000006</v>
      </c>
      <c r="E287" s="62">
        <v>0</v>
      </c>
      <c r="F287" s="62">
        <v>0</v>
      </c>
      <c r="G287" s="62">
        <v>0</v>
      </c>
      <c r="H287" s="62">
        <v>0</v>
      </c>
      <c r="I287" s="62">
        <v>0</v>
      </c>
      <c r="J287" s="62">
        <v>0</v>
      </c>
      <c r="K287" s="62">
        <v>0</v>
      </c>
      <c r="L287" s="62">
        <v>0</v>
      </c>
      <c r="M287" s="62">
        <v>0</v>
      </c>
      <c r="N287" s="62">
        <v>0</v>
      </c>
      <c r="O287" s="62">
        <v>0</v>
      </c>
      <c r="P287" s="62">
        <v>0</v>
      </c>
      <c r="Q287" s="62">
        <v>0</v>
      </c>
      <c r="R287" s="62">
        <v>0</v>
      </c>
      <c r="S287" s="62">
        <v>0</v>
      </c>
      <c r="T287" s="62">
        <v>0</v>
      </c>
      <c r="U287" s="62">
        <v>0</v>
      </c>
      <c r="V287" s="62">
        <v>0</v>
      </c>
      <c r="W287" s="62">
        <v>0</v>
      </c>
      <c r="X287" s="62">
        <v>0</v>
      </c>
      <c r="Y287" s="62">
        <v>0</v>
      </c>
      <c r="Z287" s="62">
        <v>0</v>
      </c>
      <c r="AA287" s="62">
        <v>360018.06000000006</v>
      </c>
      <c r="AB287" s="62">
        <v>0</v>
      </c>
      <c r="AC287" s="62">
        <v>0</v>
      </c>
      <c r="AD287" s="62">
        <v>0</v>
      </c>
    </row>
    <row r="288" spans="1:30" s="39" customFormat="1" ht="12.75" hidden="1" outlineLevel="2" x14ac:dyDescent="0.2">
      <c r="A288" s="39" t="s">
        <v>361</v>
      </c>
      <c r="B288" s="39" t="s">
        <v>257</v>
      </c>
      <c r="C288" s="39" t="s">
        <v>258</v>
      </c>
      <c r="D288" s="62">
        <f t="shared" si="24"/>
        <v>5459917.2700000005</v>
      </c>
      <c r="E288" s="62">
        <v>0</v>
      </c>
      <c r="F288" s="62">
        <v>0</v>
      </c>
      <c r="G288" s="62">
        <v>0</v>
      </c>
      <c r="H288" s="62">
        <v>0</v>
      </c>
      <c r="I288" s="62">
        <v>0</v>
      </c>
      <c r="J288" s="62">
        <v>0</v>
      </c>
      <c r="K288" s="62">
        <v>763489.79</v>
      </c>
      <c r="L288" s="62">
        <v>0</v>
      </c>
      <c r="M288" s="62">
        <v>0</v>
      </c>
      <c r="N288" s="62">
        <v>0</v>
      </c>
      <c r="O288" s="62">
        <v>0</v>
      </c>
      <c r="P288" s="62">
        <v>0</v>
      </c>
      <c r="Q288" s="62">
        <v>660810.4800000001</v>
      </c>
      <c r="R288" s="62">
        <v>0</v>
      </c>
      <c r="S288" s="62">
        <v>2136447.2400000002</v>
      </c>
      <c r="T288" s="62">
        <v>1886535.65</v>
      </c>
      <c r="U288" s="62">
        <v>0</v>
      </c>
      <c r="V288" s="62">
        <v>0</v>
      </c>
      <c r="W288" s="62">
        <v>0</v>
      </c>
      <c r="X288" s="62">
        <v>0</v>
      </c>
      <c r="Y288" s="62">
        <v>0</v>
      </c>
      <c r="Z288" s="62">
        <v>12634.109999999999</v>
      </c>
      <c r="AA288" s="62">
        <v>0</v>
      </c>
      <c r="AB288" s="62">
        <v>0</v>
      </c>
      <c r="AC288" s="62">
        <v>0</v>
      </c>
      <c r="AD288" s="62">
        <v>0</v>
      </c>
    </row>
    <row r="289" spans="1:30" s="39" customFormat="1" ht="12.75" hidden="1" outlineLevel="2" x14ac:dyDescent="0.2">
      <c r="A289" s="39" t="s">
        <v>361</v>
      </c>
      <c r="B289" s="39" t="s">
        <v>259</v>
      </c>
      <c r="C289" s="39" t="s">
        <v>260</v>
      </c>
      <c r="D289" s="62">
        <f t="shared" si="24"/>
        <v>302230.88</v>
      </c>
      <c r="E289" s="62">
        <v>0</v>
      </c>
      <c r="F289" s="62">
        <v>0</v>
      </c>
      <c r="G289" s="62">
        <v>0</v>
      </c>
      <c r="H289" s="62">
        <v>0</v>
      </c>
      <c r="I289" s="62">
        <v>0</v>
      </c>
      <c r="J289" s="62">
        <v>0</v>
      </c>
      <c r="K289" s="62">
        <v>0</v>
      </c>
      <c r="L289" s="62">
        <v>0</v>
      </c>
      <c r="M289" s="62">
        <v>0</v>
      </c>
      <c r="N289" s="62">
        <v>0</v>
      </c>
      <c r="O289" s="62">
        <v>0</v>
      </c>
      <c r="P289" s="62">
        <v>0</v>
      </c>
      <c r="Q289" s="62">
        <v>0</v>
      </c>
      <c r="R289" s="62">
        <v>0</v>
      </c>
      <c r="S289" s="62">
        <v>0</v>
      </c>
      <c r="T289" s="62">
        <v>0</v>
      </c>
      <c r="U289" s="62">
        <v>0</v>
      </c>
      <c r="V289" s="62">
        <v>0</v>
      </c>
      <c r="W289" s="62">
        <v>0</v>
      </c>
      <c r="X289" s="62">
        <v>0</v>
      </c>
      <c r="Y289" s="62">
        <v>0</v>
      </c>
      <c r="Z289" s="62">
        <v>0</v>
      </c>
      <c r="AA289" s="62">
        <v>302230.88</v>
      </c>
      <c r="AB289" s="62">
        <v>0</v>
      </c>
      <c r="AC289" s="62">
        <v>0</v>
      </c>
      <c r="AD289" s="62">
        <v>0</v>
      </c>
    </row>
    <row r="290" spans="1:30" s="39" customFormat="1" ht="12.75" hidden="1" outlineLevel="2" x14ac:dyDescent="0.2">
      <c r="A290" s="39" t="s">
        <v>361</v>
      </c>
      <c r="B290" s="39" t="s">
        <v>263</v>
      </c>
      <c r="C290" s="39" t="s">
        <v>264</v>
      </c>
      <c r="D290" s="62">
        <f t="shared" si="24"/>
        <v>232369.66</v>
      </c>
      <c r="E290" s="62">
        <v>0</v>
      </c>
      <c r="F290" s="62">
        <v>0</v>
      </c>
      <c r="G290" s="62">
        <v>232369.66</v>
      </c>
      <c r="H290" s="62">
        <v>0</v>
      </c>
      <c r="I290" s="62">
        <v>0</v>
      </c>
      <c r="J290" s="62">
        <v>0</v>
      </c>
      <c r="K290" s="62">
        <v>0</v>
      </c>
      <c r="L290" s="62">
        <v>0</v>
      </c>
      <c r="M290" s="62">
        <v>0</v>
      </c>
      <c r="N290" s="62">
        <v>0</v>
      </c>
      <c r="O290" s="62">
        <v>0</v>
      </c>
      <c r="P290" s="62">
        <v>0</v>
      </c>
      <c r="Q290" s="62">
        <v>0</v>
      </c>
      <c r="R290" s="62">
        <v>0</v>
      </c>
      <c r="S290" s="62">
        <v>0</v>
      </c>
      <c r="T290" s="62">
        <v>0</v>
      </c>
      <c r="U290" s="62">
        <v>0</v>
      </c>
      <c r="V290" s="62">
        <v>0</v>
      </c>
      <c r="W290" s="62">
        <v>0</v>
      </c>
      <c r="X290" s="62">
        <v>0</v>
      </c>
      <c r="Y290" s="62">
        <v>0</v>
      </c>
      <c r="Z290" s="62">
        <v>0</v>
      </c>
      <c r="AA290" s="62">
        <v>0</v>
      </c>
      <c r="AB290" s="62">
        <v>0</v>
      </c>
      <c r="AC290" s="62">
        <v>0</v>
      </c>
      <c r="AD290" s="62">
        <v>0</v>
      </c>
    </row>
    <row r="291" spans="1:30" s="39" customFormat="1" ht="12.75" hidden="1" outlineLevel="2" x14ac:dyDescent="0.2">
      <c r="A291" s="39" t="s">
        <v>361</v>
      </c>
      <c r="B291" s="39" t="s">
        <v>291</v>
      </c>
      <c r="C291" s="39" t="s">
        <v>292</v>
      </c>
      <c r="D291" s="62">
        <f t="shared" si="24"/>
        <v>317826.37</v>
      </c>
      <c r="E291" s="62">
        <v>0</v>
      </c>
      <c r="F291" s="62">
        <v>0</v>
      </c>
      <c r="G291" s="62">
        <v>0</v>
      </c>
      <c r="H291" s="62">
        <v>317826.37</v>
      </c>
      <c r="I291" s="62">
        <v>0</v>
      </c>
      <c r="J291" s="62">
        <v>0</v>
      </c>
      <c r="K291" s="62">
        <v>0</v>
      </c>
      <c r="L291" s="62">
        <v>0</v>
      </c>
      <c r="M291" s="62">
        <v>0</v>
      </c>
      <c r="N291" s="62">
        <v>0</v>
      </c>
      <c r="O291" s="62">
        <v>0</v>
      </c>
      <c r="P291" s="62">
        <v>0</v>
      </c>
      <c r="Q291" s="62">
        <v>0</v>
      </c>
      <c r="R291" s="62">
        <v>0</v>
      </c>
      <c r="S291" s="62">
        <v>0</v>
      </c>
      <c r="T291" s="62">
        <v>0</v>
      </c>
      <c r="U291" s="62">
        <v>0</v>
      </c>
      <c r="V291" s="62">
        <v>0</v>
      </c>
      <c r="W291" s="62">
        <v>0</v>
      </c>
      <c r="X291" s="62">
        <v>0</v>
      </c>
      <c r="Y291" s="62">
        <v>0</v>
      </c>
      <c r="Z291" s="62">
        <v>0</v>
      </c>
      <c r="AA291" s="62">
        <v>0</v>
      </c>
      <c r="AB291" s="62">
        <v>0</v>
      </c>
      <c r="AC291" s="62">
        <v>0</v>
      </c>
      <c r="AD291" s="62">
        <v>0</v>
      </c>
    </row>
    <row r="292" spans="1:30" s="39" customFormat="1" ht="12.75" hidden="1" outlineLevel="2" x14ac:dyDescent="0.2">
      <c r="A292" s="39" t="s">
        <v>361</v>
      </c>
      <c r="B292" s="39" t="s">
        <v>265</v>
      </c>
      <c r="C292" s="39" t="s">
        <v>266</v>
      </c>
      <c r="D292" s="62">
        <f t="shared" si="24"/>
        <v>1133401.5399999998</v>
      </c>
      <c r="E292" s="62">
        <v>0</v>
      </c>
      <c r="F292" s="62">
        <v>0</v>
      </c>
      <c r="G292" s="62">
        <v>0</v>
      </c>
      <c r="H292" s="62">
        <v>0</v>
      </c>
      <c r="I292" s="62">
        <v>1003166.3999999999</v>
      </c>
      <c r="J292" s="62">
        <v>0</v>
      </c>
      <c r="K292" s="62">
        <v>0</v>
      </c>
      <c r="L292" s="62">
        <v>0</v>
      </c>
      <c r="M292" s="62">
        <v>0</v>
      </c>
      <c r="N292" s="62">
        <v>0</v>
      </c>
      <c r="O292" s="62">
        <v>0</v>
      </c>
      <c r="P292" s="62">
        <v>0</v>
      </c>
      <c r="Q292" s="62">
        <v>0</v>
      </c>
      <c r="R292" s="62">
        <v>0</v>
      </c>
      <c r="S292" s="62">
        <v>130235.13999999998</v>
      </c>
      <c r="T292" s="62">
        <v>0</v>
      </c>
      <c r="U292" s="62">
        <v>0</v>
      </c>
      <c r="V292" s="62">
        <v>0</v>
      </c>
      <c r="W292" s="62">
        <v>0</v>
      </c>
      <c r="X292" s="62">
        <v>0</v>
      </c>
      <c r="Y292" s="62">
        <v>0</v>
      </c>
      <c r="Z292" s="62">
        <v>0</v>
      </c>
      <c r="AA292" s="62">
        <v>0</v>
      </c>
      <c r="AB292" s="62">
        <v>0</v>
      </c>
      <c r="AC292" s="62">
        <v>0</v>
      </c>
      <c r="AD292" s="62">
        <v>0</v>
      </c>
    </row>
    <row r="293" spans="1:30" s="39" customFormat="1" ht="12.75" hidden="1" outlineLevel="2" x14ac:dyDescent="0.2">
      <c r="A293" s="39" t="s">
        <v>361</v>
      </c>
      <c r="B293" s="39" t="s">
        <v>267</v>
      </c>
      <c r="C293" s="39" t="s">
        <v>268</v>
      </c>
      <c r="D293" s="62">
        <f t="shared" si="24"/>
        <v>2191260.5699999998</v>
      </c>
      <c r="E293" s="62">
        <v>0</v>
      </c>
      <c r="F293" s="62">
        <v>0</v>
      </c>
      <c r="G293" s="62">
        <v>0</v>
      </c>
      <c r="H293" s="62">
        <v>0</v>
      </c>
      <c r="I293" s="62">
        <v>0</v>
      </c>
      <c r="J293" s="62">
        <v>955710.92</v>
      </c>
      <c r="K293" s="62">
        <v>680435.45</v>
      </c>
      <c r="L293" s="62">
        <v>411233.42</v>
      </c>
      <c r="M293" s="62">
        <v>0</v>
      </c>
      <c r="N293" s="62">
        <v>0</v>
      </c>
      <c r="O293" s="62">
        <v>7209.14</v>
      </c>
      <c r="P293" s="62">
        <v>61689.95</v>
      </c>
      <c r="Q293" s="62">
        <v>0</v>
      </c>
      <c r="R293" s="62">
        <v>0</v>
      </c>
      <c r="S293" s="62">
        <v>0</v>
      </c>
      <c r="T293" s="62">
        <v>0</v>
      </c>
      <c r="U293" s="62">
        <v>0</v>
      </c>
      <c r="V293" s="62">
        <v>74981.69</v>
      </c>
      <c r="W293" s="62">
        <v>0</v>
      </c>
      <c r="X293" s="62">
        <v>0</v>
      </c>
      <c r="Y293" s="62">
        <v>0</v>
      </c>
      <c r="Z293" s="62">
        <v>0</v>
      </c>
      <c r="AA293" s="62">
        <v>0</v>
      </c>
      <c r="AB293" s="62">
        <v>0</v>
      </c>
      <c r="AC293" s="62">
        <v>0</v>
      </c>
      <c r="AD293" s="62">
        <v>0</v>
      </c>
    </row>
    <row r="294" spans="1:30" s="39" customFormat="1" ht="12.75" hidden="1" outlineLevel="2" x14ac:dyDescent="0.2">
      <c r="A294" s="39" t="s">
        <v>361</v>
      </c>
      <c r="B294" s="39" t="s">
        <v>269</v>
      </c>
      <c r="C294" s="39" t="s">
        <v>270</v>
      </c>
      <c r="D294" s="62">
        <f t="shared" si="24"/>
        <v>2720988.3100000005</v>
      </c>
      <c r="E294" s="62">
        <v>0</v>
      </c>
      <c r="F294" s="62">
        <v>0</v>
      </c>
      <c r="G294" s="62">
        <v>0</v>
      </c>
      <c r="H294" s="62">
        <v>0</v>
      </c>
      <c r="I294" s="62">
        <v>0</v>
      </c>
      <c r="J294" s="62">
        <v>0</v>
      </c>
      <c r="K294" s="62">
        <v>2681326.2100000004</v>
      </c>
      <c r="L294" s="62">
        <v>0</v>
      </c>
      <c r="M294" s="62">
        <v>0</v>
      </c>
      <c r="N294" s="62">
        <v>0</v>
      </c>
      <c r="O294" s="62">
        <v>0</v>
      </c>
      <c r="P294" s="62">
        <v>0</v>
      </c>
      <c r="Q294" s="62">
        <v>0</v>
      </c>
      <c r="R294" s="62">
        <v>0</v>
      </c>
      <c r="S294" s="62">
        <v>0</v>
      </c>
      <c r="T294" s="62">
        <v>0</v>
      </c>
      <c r="U294" s="62">
        <v>0</v>
      </c>
      <c r="V294" s="62">
        <v>39662.1</v>
      </c>
      <c r="W294" s="62">
        <v>0</v>
      </c>
      <c r="X294" s="62">
        <v>0</v>
      </c>
      <c r="Y294" s="62">
        <v>0</v>
      </c>
      <c r="Z294" s="62">
        <v>0</v>
      </c>
      <c r="AA294" s="62">
        <v>0</v>
      </c>
      <c r="AB294" s="62">
        <v>0</v>
      </c>
      <c r="AC294" s="62">
        <v>0</v>
      </c>
      <c r="AD294" s="62">
        <v>0</v>
      </c>
    </row>
    <row r="295" spans="1:30" s="39" customFormat="1" ht="12.75" hidden="1" outlineLevel="2" x14ac:dyDescent="0.2">
      <c r="A295" s="39" t="s">
        <v>361</v>
      </c>
      <c r="B295" s="39" t="s">
        <v>273</v>
      </c>
      <c r="C295" s="39" t="s">
        <v>274</v>
      </c>
      <c r="D295" s="62">
        <f t="shared" si="24"/>
        <v>490641.68</v>
      </c>
      <c r="E295" s="62">
        <v>0</v>
      </c>
      <c r="F295" s="62">
        <v>0</v>
      </c>
      <c r="G295" s="62">
        <v>0</v>
      </c>
      <c r="H295" s="62">
        <v>0</v>
      </c>
      <c r="I295" s="62">
        <v>0</v>
      </c>
      <c r="J295" s="62">
        <v>0</v>
      </c>
      <c r="K295" s="62">
        <v>0</v>
      </c>
      <c r="L295" s="62">
        <v>0</v>
      </c>
      <c r="M295" s="62">
        <v>0</v>
      </c>
      <c r="N295" s="62">
        <v>0</v>
      </c>
      <c r="O295" s="62">
        <v>0</v>
      </c>
      <c r="P295" s="62">
        <v>489694.57</v>
      </c>
      <c r="Q295" s="62">
        <v>0</v>
      </c>
      <c r="R295" s="62">
        <v>0</v>
      </c>
      <c r="S295" s="62">
        <v>0</v>
      </c>
      <c r="T295" s="62">
        <v>0</v>
      </c>
      <c r="U295" s="62">
        <v>0</v>
      </c>
      <c r="V295" s="62">
        <v>0</v>
      </c>
      <c r="W295" s="62">
        <v>0</v>
      </c>
      <c r="X295" s="62">
        <v>0</v>
      </c>
      <c r="Y295" s="62">
        <v>0</v>
      </c>
      <c r="Z295" s="62">
        <v>0</v>
      </c>
      <c r="AA295" s="62">
        <v>0</v>
      </c>
      <c r="AB295" s="62">
        <v>0</v>
      </c>
      <c r="AC295" s="62">
        <v>947.11</v>
      </c>
      <c r="AD295" s="62">
        <v>0</v>
      </c>
    </row>
    <row r="296" spans="1:30" s="39" customFormat="1" ht="12.75" hidden="1" outlineLevel="2" x14ac:dyDescent="0.2">
      <c r="A296" s="39" t="s">
        <v>361</v>
      </c>
      <c r="B296" s="39" t="s">
        <v>275</v>
      </c>
      <c r="C296" s="39" t="s">
        <v>276</v>
      </c>
      <c r="D296" s="62">
        <f t="shared" si="24"/>
        <v>820150.07</v>
      </c>
      <c r="E296" s="62">
        <v>0</v>
      </c>
      <c r="F296" s="62">
        <v>0</v>
      </c>
      <c r="G296" s="62">
        <v>0</v>
      </c>
      <c r="H296" s="62">
        <v>0</v>
      </c>
      <c r="I296" s="62">
        <v>0</v>
      </c>
      <c r="J296" s="62">
        <v>145961.18</v>
      </c>
      <c r="K296" s="62">
        <v>129746.67</v>
      </c>
      <c r="L296" s="62">
        <v>0</v>
      </c>
      <c r="M296" s="62">
        <v>0</v>
      </c>
      <c r="N296" s="62">
        <v>0</v>
      </c>
      <c r="O296" s="62">
        <v>0</v>
      </c>
      <c r="P296" s="62">
        <v>0</v>
      </c>
      <c r="Q296" s="62">
        <v>0</v>
      </c>
      <c r="R296" s="62">
        <v>0</v>
      </c>
      <c r="S296" s="62">
        <v>0</v>
      </c>
      <c r="T296" s="62">
        <v>0</v>
      </c>
      <c r="U296" s="62">
        <v>0</v>
      </c>
      <c r="V296" s="62">
        <v>544442.22</v>
      </c>
      <c r="W296" s="62">
        <v>0</v>
      </c>
      <c r="X296" s="62">
        <v>0</v>
      </c>
      <c r="Y296" s="62">
        <v>0</v>
      </c>
      <c r="Z296" s="62">
        <v>0</v>
      </c>
      <c r="AA296" s="62">
        <v>0</v>
      </c>
      <c r="AB296" s="62">
        <v>0</v>
      </c>
      <c r="AC296" s="62">
        <v>0</v>
      </c>
      <c r="AD296" s="62">
        <v>0</v>
      </c>
    </row>
    <row r="297" spans="1:30" s="39" customFormat="1" ht="12.75" hidden="1" outlineLevel="2" x14ac:dyDescent="0.2">
      <c r="A297" s="39" t="s">
        <v>361</v>
      </c>
      <c r="B297" s="39" t="s">
        <v>279</v>
      </c>
      <c r="C297" s="39" t="s">
        <v>280</v>
      </c>
      <c r="D297" s="62">
        <f t="shared" si="24"/>
        <v>44.14</v>
      </c>
      <c r="E297" s="62">
        <v>0</v>
      </c>
      <c r="F297" s="62">
        <v>0</v>
      </c>
      <c r="G297" s="62">
        <v>0</v>
      </c>
      <c r="H297" s="62">
        <v>0</v>
      </c>
      <c r="I297" s="62">
        <v>0</v>
      </c>
      <c r="J297" s="62">
        <v>44.14</v>
      </c>
      <c r="K297" s="62">
        <v>0</v>
      </c>
      <c r="L297" s="62">
        <v>0</v>
      </c>
      <c r="M297" s="62">
        <v>0</v>
      </c>
      <c r="N297" s="62">
        <v>0</v>
      </c>
      <c r="O297" s="62">
        <v>0</v>
      </c>
      <c r="P297" s="62">
        <v>0</v>
      </c>
      <c r="Q297" s="62">
        <v>0</v>
      </c>
      <c r="R297" s="62">
        <v>0</v>
      </c>
      <c r="S297" s="62">
        <v>0</v>
      </c>
      <c r="T297" s="62">
        <v>0</v>
      </c>
      <c r="U297" s="62">
        <v>0</v>
      </c>
      <c r="V297" s="62">
        <v>0</v>
      </c>
      <c r="W297" s="62">
        <v>0</v>
      </c>
      <c r="X297" s="62">
        <v>0</v>
      </c>
      <c r="Y297" s="62">
        <v>0</v>
      </c>
      <c r="Z297" s="62">
        <v>0</v>
      </c>
      <c r="AA297" s="62">
        <v>0</v>
      </c>
      <c r="AB297" s="62">
        <v>0</v>
      </c>
      <c r="AC297" s="62">
        <v>0</v>
      </c>
      <c r="AD297" s="62">
        <v>0</v>
      </c>
    </row>
    <row r="298" spans="1:30" s="39" customFormat="1" ht="12.75" hidden="1" outlineLevel="2" x14ac:dyDescent="0.2">
      <c r="A298" s="39" t="s">
        <v>361</v>
      </c>
      <c r="B298" s="39" t="s">
        <v>283</v>
      </c>
      <c r="C298" s="39" t="s">
        <v>284</v>
      </c>
      <c r="D298" s="62">
        <f t="shared" si="24"/>
        <v>332638.89999999997</v>
      </c>
      <c r="E298" s="62">
        <v>0</v>
      </c>
      <c r="F298" s="62">
        <v>0</v>
      </c>
      <c r="G298" s="62">
        <v>0</v>
      </c>
      <c r="H298" s="62">
        <v>0</v>
      </c>
      <c r="I298" s="62">
        <v>0</v>
      </c>
      <c r="J298" s="62">
        <v>0</v>
      </c>
      <c r="K298" s="62">
        <v>0</v>
      </c>
      <c r="L298" s="62">
        <v>0</v>
      </c>
      <c r="M298" s="62">
        <v>0</v>
      </c>
      <c r="N298" s="62">
        <v>0</v>
      </c>
      <c r="O298" s="62">
        <v>0</v>
      </c>
      <c r="P298" s="62">
        <v>0</v>
      </c>
      <c r="Q298" s="62">
        <v>1593.1</v>
      </c>
      <c r="R298" s="62">
        <v>0</v>
      </c>
      <c r="S298" s="62">
        <v>0</v>
      </c>
      <c r="T298" s="62">
        <v>0</v>
      </c>
      <c r="U298" s="62">
        <v>0</v>
      </c>
      <c r="V298" s="62">
        <v>0</v>
      </c>
      <c r="W298" s="62">
        <v>0</v>
      </c>
      <c r="X298" s="62">
        <v>0</v>
      </c>
      <c r="Y298" s="62">
        <v>0</v>
      </c>
      <c r="Z298" s="62">
        <v>331045.8</v>
      </c>
      <c r="AA298" s="62">
        <v>0</v>
      </c>
      <c r="AB298" s="62">
        <v>0</v>
      </c>
      <c r="AC298" s="62">
        <v>0</v>
      </c>
      <c r="AD298" s="62">
        <v>0</v>
      </c>
    </row>
    <row r="299" spans="1:30" s="39" customFormat="1" ht="12.75" hidden="1" outlineLevel="2" x14ac:dyDescent="0.2">
      <c r="A299" s="39" t="s">
        <v>361</v>
      </c>
      <c r="B299" s="39" t="s">
        <v>295</v>
      </c>
      <c r="C299" s="39" t="s">
        <v>296</v>
      </c>
      <c r="D299" s="62">
        <f t="shared" si="24"/>
        <v>47148.62</v>
      </c>
      <c r="E299" s="62">
        <v>0</v>
      </c>
      <c r="F299" s="62">
        <v>0</v>
      </c>
      <c r="G299" s="62">
        <v>0</v>
      </c>
      <c r="H299" s="62">
        <v>0</v>
      </c>
      <c r="I299" s="62">
        <v>0</v>
      </c>
      <c r="J299" s="62">
        <v>0</v>
      </c>
      <c r="K299" s="62">
        <v>0</v>
      </c>
      <c r="L299" s="62">
        <v>0</v>
      </c>
      <c r="M299" s="62">
        <v>0</v>
      </c>
      <c r="N299" s="62">
        <v>0</v>
      </c>
      <c r="O299" s="62">
        <v>0</v>
      </c>
      <c r="P299" s="62">
        <v>0</v>
      </c>
      <c r="Q299" s="62">
        <v>0</v>
      </c>
      <c r="R299" s="62">
        <v>0</v>
      </c>
      <c r="S299" s="62">
        <v>0</v>
      </c>
      <c r="T299" s="62">
        <v>0</v>
      </c>
      <c r="U299" s="62">
        <v>0</v>
      </c>
      <c r="V299" s="62">
        <v>0</v>
      </c>
      <c r="W299" s="62">
        <v>0</v>
      </c>
      <c r="X299" s="62">
        <v>0</v>
      </c>
      <c r="Y299" s="62">
        <v>0</v>
      </c>
      <c r="Z299" s="62">
        <v>0</v>
      </c>
      <c r="AA299" s="62">
        <v>0</v>
      </c>
      <c r="AB299" s="62">
        <v>0</v>
      </c>
      <c r="AC299" s="62">
        <v>47148.62</v>
      </c>
      <c r="AD299" s="62">
        <v>0</v>
      </c>
    </row>
    <row r="300" spans="1:30" s="39" customFormat="1" outlineLevel="1" collapsed="1" x14ac:dyDescent="0.25">
      <c r="A300" s="35"/>
      <c r="C300" s="59" t="s">
        <v>362</v>
      </c>
      <c r="D300" s="60">
        <f t="shared" ref="D300:AD300" si="27">SUBTOTAL(9,D281:D299)</f>
        <v>20792147.09</v>
      </c>
      <c r="E300" s="60">
        <f t="shared" si="27"/>
        <v>0</v>
      </c>
      <c r="F300" s="60">
        <f t="shared" si="27"/>
        <v>0</v>
      </c>
      <c r="G300" s="60">
        <f t="shared" si="27"/>
        <v>232369.66</v>
      </c>
      <c r="H300" s="60">
        <f t="shared" si="27"/>
        <v>317826.37</v>
      </c>
      <c r="I300" s="60">
        <f t="shared" si="27"/>
        <v>1003166.3999999999</v>
      </c>
      <c r="J300" s="60">
        <f t="shared" si="27"/>
        <v>1101716.24</v>
      </c>
      <c r="K300" s="60">
        <f t="shared" si="27"/>
        <v>5096114.1899999995</v>
      </c>
      <c r="L300" s="61">
        <f t="shared" si="27"/>
        <v>411233.42</v>
      </c>
      <c r="M300" s="61">
        <f t="shared" si="27"/>
        <v>0</v>
      </c>
      <c r="N300" s="61">
        <f t="shared" si="27"/>
        <v>0</v>
      </c>
      <c r="O300" s="61">
        <f t="shared" si="27"/>
        <v>7209.14</v>
      </c>
      <c r="P300" s="61">
        <f t="shared" si="27"/>
        <v>551384.52</v>
      </c>
      <c r="Q300" s="61">
        <f t="shared" si="27"/>
        <v>1480497.6500000001</v>
      </c>
      <c r="R300" s="61">
        <f t="shared" si="27"/>
        <v>0</v>
      </c>
      <c r="S300" s="61">
        <f t="shared" si="27"/>
        <v>4862788.1899999995</v>
      </c>
      <c r="T300" s="61">
        <f t="shared" si="27"/>
        <v>3999129.57</v>
      </c>
      <c r="U300" s="61">
        <f t="shared" si="27"/>
        <v>0</v>
      </c>
      <c r="V300" s="61">
        <f t="shared" si="27"/>
        <v>659086.01</v>
      </c>
      <c r="W300" s="61">
        <f t="shared" si="27"/>
        <v>0</v>
      </c>
      <c r="X300" s="61">
        <f t="shared" si="27"/>
        <v>0</v>
      </c>
      <c r="Y300" s="61">
        <f t="shared" si="27"/>
        <v>0</v>
      </c>
      <c r="Z300" s="61">
        <f t="shared" si="27"/>
        <v>359281.06</v>
      </c>
      <c r="AA300" s="61">
        <f t="shared" si="27"/>
        <v>662248.94000000006</v>
      </c>
      <c r="AB300" s="61">
        <f t="shared" si="27"/>
        <v>0</v>
      </c>
      <c r="AC300" s="60">
        <f t="shared" si="27"/>
        <v>48095.73</v>
      </c>
      <c r="AD300" s="60">
        <f t="shared" si="27"/>
        <v>0</v>
      </c>
    </row>
    <row r="301" spans="1:30" s="39" customFormat="1" ht="12.75" hidden="1" outlineLevel="2" x14ac:dyDescent="0.2">
      <c r="A301" s="39" t="s">
        <v>363</v>
      </c>
      <c r="B301" s="39" t="s">
        <v>299</v>
      </c>
      <c r="C301" s="39" t="s">
        <v>300</v>
      </c>
      <c r="D301" s="62">
        <f t="shared" si="24"/>
        <v>68813.320000000007</v>
      </c>
      <c r="E301" s="62">
        <v>0</v>
      </c>
      <c r="F301" s="62">
        <v>0</v>
      </c>
      <c r="G301" s="62">
        <v>68813.320000000007</v>
      </c>
      <c r="H301" s="62">
        <v>0</v>
      </c>
      <c r="I301" s="62">
        <v>0</v>
      </c>
      <c r="J301" s="62">
        <v>0</v>
      </c>
      <c r="K301" s="62">
        <v>0</v>
      </c>
      <c r="L301" s="62">
        <v>0</v>
      </c>
      <c r="M301" s="62">
        <v>0</v>
      </c>
      <c r="N301" s="62">
        <v>0</v>
      </c>
      <c r="O301" s="62">
        <v>0</v>
      </c>
      <c r="P301" s="62">
        <v>0</v>
      </c>
      <c r="Q301" s="62">
        <v>0</v>
      </c>
      <c r="R301" s="62">
        <v>0</v>
      </c>
      <c r="S301" s="62">
        <v>0</v>
      </c>
      <c r="T301" s="62">
        <v>0</v>
      </c>
      <c r="U301" s="62">
        <v>0</v>
      </c>
      <c r="V301" s="62">
        <v>0</v>
      </c>
      <c r="W301" s="62">
        <v>0</v>
      </c>
      <c r="X301" s="62">
        <v>0</v>
      </c>
      <c r="Y301" s="62">
        <v>0</v>
      </c>
      <c r="Z301" s="62">
        <v>0</v>
      </c>
      <c r="AA301" s="62">
        <v>0</v>
      </c>
      <c r="AB301" s="62">
        <v>0</v>
      </c>
      <c r="AC301" s="62">
        <v>0</v>
      </c>
      <c r="AD301" s="62">
        <v>0</v>
      </c>
    </row>
    <row r="302" spans="1:30" s="39" customFormat="1" ht="12.75" hidden="1" outlineLevel="2" x14ac:dyDescent="0.2">
      <c r="A302" s="39" t="s">
        <v>363</v>
      </c>
      <c r="B302" s="39" t="s">
        <v>301</v>
      </c>
      <c r="C302" s="39" t="s">
        <v>302</v>
      </c>
      <c r="D302" s="62">
        <f t="shared" si="24"/>
        <v>2122466.2500000005</v>
      </c>
      <c r="E302" s="62">
        <v>0</v>
      </c>
      <c r="F302" s="62">
        <v>0</v>
      </c>
      <c r="G302" s="62">
        <v>0</v>
      </c>
      <c r="H302" s="62">
        <v>0</v>
      </c>
      <c r="I302" s="62">
        <v>138551.20000000001</v>
      </c>
      <c r="J302" s="62">
        <v>0</v>
      </c>
      <c r="K302" s="62">
        <v>626824.22000000009</v>
      </c>
      <c r="L302" s="62">
        <v>0</v>
      </c>
      <c r="M302" s="62">
        <v>0</v>
      </c>
      <c r="N302" s="62">
        <v>0</v>
      </c>
      <c r="O302" s="62">
        <v>0</v>
      </c>
      <c r="P302" s="62">
        <v>0</v>
      </c>
      <c r="Q302" s="62">
        <v>181473.54</v>
      </c>
      <c r="R302" s="62">
        <v>0</v>
      </c>
      <c r="S302" s="62">
        <v>603670.71000000008</v>
      </c>
      <c r="T302" s="62">
        <v>517133.26</v>
      </c>
      <c r="U302" s="62">
        <v>0</v>
      </c>
      <c r="V302" s="62">
        <v>6175.73</v>
      </c>
      <c r="W302" s="62">
        <v>0</v>
      </c>
      <c r="X302" s="62">
        <v>0</v>
      </c>
      <c r="Y302" s="62">
        <v>0</v>
      </c>
      <c r="Z302" s="62">
        <v>48637.590000000004</v>
      </c>
      <c r="AA302" s="62">
        <v>0</v>
      </c>
      <c r="AB302" s="62">
        <v>0</v>
      </c>
      <c r="AC302" s="62">
        <v>0</v>
      </c>
      <c r="AD302" s="62">
        <v>0</v>
      </c>
    </row>
    <row r="303" spans="1:30" s="39" customFormat="1" ht="12.75" hidden="1" outlineLevel="2" x14ac:dyDescent="0.2">
      <c r="A303" s="39" t="s">
        <v>363</v>
      </c>
      <c r="B303" s="39" t="s">
        <v>305</v>
      </c>
      <c r="C303" s="39" t="s">
        <v>306</v>
      </c>
      <c r="D303" s="62">
        <f t="shared" si="24"/>
        <v>685247.74</v>
      </c>
      <c r="E303" s="62">
        <v>0</v>
      </c>
      <c r="F303" s="62">
        <v>0</v>
      </c>
      <c r="G303" s="62">
        <v>0</v>
      </c>
      <c r="H303" s="62">
        <v>86959.7</v>
      </c>
      <c r="I303" s="62">
        <v>0</v>
      </c>
      <c r="J303" s="62">
        <v>184357.02</v>
      </c>
      <c r="K303" s="62">
        <v>135344.35</v>
      </c>
      <c r="L303" s="62">
        <v>69274.569999999992</v>
      </c>
      <c r="M303" s="62">
        <v>0</v>
      </c>
      <c r="N303" s="62">
        <v>0</v>
      </c>
      <c r="O303" s="62">
        <v>0</v>
      </c>
      <c r="P303" s="62">
        <v>93700.26</v>
      </c>
      <c r="Q303" s="62">
        <v>0</v>
      </c>
      <c r="R303" s="62">
        <v>0</v>
      </c>
      <c r="S303" s="62">
        <v>0</v>
      </c>
      <c r="T303" s="62">
        <v>0</v>
      </c>
      <c r="U303" s="62">
        <v>0</v>
      </c>
      <c r="V303" s="62">
        <v>107063.03</v>
      </c>
      <c r="W303" s="62">
        <v>0</v>
      </c>
      <c r="X303" s="62">
        <v>0</v>
      </c>
      <c r="Y303" s="62">
        <v>0</v>
      </c>
      <c r="Z303" s="62">
        <v>0</v>
      </c>
      <c r="AA303" s="62">
        <v>0</v>
      </c>
      <c r="AB303" s="62">
        <v>0</v>
      </c>
      <c r="AC303" s="62">
        <v>8548.81</v>
      </c>
      <c r="AD303" s="62">
        <v>0</v>
      </c>
    </row>
    <row r="304" spans="1:30" s="39" customFormat="1" ht="12.75" hidden="1" outlineLevel="2" x14ac:dyDescent="0.2">
      <c r="A304" s="39" t="s">
        <v>363</v>
      </c>
      <c r="B304" s="39" t="s">
        <v>307</v>
      </c>
      <c r="C304" s="39" t="s">
        <v>308</v>
      </c>
      <c r="D304" s="62">
        <f t="shared" si="24"/>
        <v>110903.28</v>
      </c>
      <c r="E304" s="62">
        <v>0</v>
      </c>
      <c r="F304" s="62">
        <v>0</v>
      </c>
      <c r="G304" s="62">
        <v>0</v>
      </c>
      <c r="H304" s="62">
        <v>0</v>
      </c>
      <c r="I304" s="62">
        <v>0</v>
      </c>
      <c r="J304" s="62">
        <v>0</v>
      </c>
      <c r="K304" s="62">
        <v>0</v>
      </c>
      <c r="L304" s="62">
        <v>0</v>
      </c>
      <c r="M304" s="62">
        <v>0</v>
      </c>
      <c r="N304" s="62">
        <v>0</v>
      </c>
      <c r="O304" s="62">
        <v>0</v>
      </c>
      <c r="P304" s="62">
        <v>0</v>
      </c>
      <c r="Q304" s="62">
        <v>0</v>
      </c>
      <c r="R304" s="62">
        <v>0</v>
      </c>
      <c r="S304" s="62">
        <v>0</v>
      </c>
      <c r="T304" s="62">
        <v>0</v>
      </c>
      <c r="U304" s="62">
        <v>0</v>
      </c>
      <c r="V304" s="62">
        <v>0</v>
      </c>
      <c r="W304" s="62">
        <v>0</v>
      </c>
      <c r="X304" s="62">
        <v>0</v>
      </c>
      <c r="Y304" s="62">
        <v>0</v>
      </c>
      <c r="Z304" s="62">
        <v>0</v>
      </c>
      <c r="AA304" s="62">
        <v>110903.28</v>
      </c>
      <c r="AB304" s="62">
        <v>0</v>
      </c>
      <c r="AC304" s="62">
        <v>0</v>
      </c>
      <c r="AD304" s="62">
        <v>0</v>
      </c>
    </row>
    <row r="305" spans="1:30" s="39" customFormat="1" outlineLevel="1" collapsed="1" x14ac:dyDescent="0.25">
      <c r="A305" s="35"/>
      <c r="C305" s="59" t="s">
        <v>364</v>
      </c>
      <c r="D305" s="60">
        <f t="shared" ref="D305:AD305" si="28">SUBTOTAL(9,D301:D304)</f>
        <v>2987430.5900000003</v>
      </c>
      <c r="E305" s="60">
        <f t="shared" si="28"/>
        <v>0</v>
      </c>
      <c r="F305" s="60">
        <f t="shared" si="28"/>
        <v>0</v>
      </c>
      <c r="G305" s="60">
        <f t="shared" si="28"/>
        <v>68813.320000000007</v>
      </c>
      <c r="H305" s="60">
        <f t="shared" si="28"/>
        <v>86959.7</v>
      </c>
      <c r="I305" s="60">
        <f t="shared" si="28"/>
        <v>138551.20000000001</v>
      </c>
      <c r="J305" s="60">
        <f t="shared" si="28"/>
        <v>184357.02</v>
      </c>
      <c r="K305" s="60">
        <f t="shared" si="28"/>
        <v>762168.57000000007</v>
      </c>
      <c r="L305" s="61">
        <f t="shared" si="28"/>
        <v>69274.569999999992</v>
      </c>
      <c r="M305" s="61">
        <f t="shared" si="28"/>
        <v>0</v>
      </c>
      <c r="N305" s="61">
        <f t="shared" si="28"/>
        <v>0</v>
      </c>
      <c r="O305" s="61">
        <f t="shared" si="28"/>
        <v>0</v>
      </c>
      <c r="P305" s="61">
        <f t="shared" si="28"/>
        <v>93700.26</v>
      </c>
      <c r="Q305" s="61">
        <f t="shared" si="28"/>
        <v>181473.54</v>
      </c>
      <c r="R305" s="61">
        <f t="shared" si="28"/>
        <v>0</v>
      </c>
      <c r="S305" s="61">
        <f t="shared" si="28"/>
        <v>603670.71000000008</v>
      </c>
      <c r="T305" s="61">
        <f t="shared" si="28"/>
        <v>517133.26</v>
      </c>
      <c r="U305" s="61">
        <f t="shared" si="28"/>
        <v>0</v>
      </c>
      <c r="V305" s="61">
        <f t="shared" si="28"/>
        <v>113238.76</v>
      </c>
      <c r="W305" s="61">
        <f t="shared" si="28"/>
        <v>0</v>
      </c>
      <c r="X305" s="61">
        <f t="shared" si="28"/>
        <v>0</v>
      </c>
      <c r="Y305" s="61">
        <f t="shared" si="28"/>
        <v>0</v>
      </c>
      <c r="Z305" s="61">
        <f t="shared" si="28"/>
        <v>48637.590000000004</v>
      </c>
      <c r="AA305" s="61">
        <f t="shared" si="28"/>
        <v>110903.28</v>
      </c>
      <c r="AB305" s="61">
        <f t="shared" si="28"/>
        <v>0</v>
      </c>
      <c r="AC305" s="60">
        <f t="shared" si="28"/>
        <v>8548.81</v>
      </c>
      <c r="AD305" s="60">
        <f t="shared" si="28"/>
        <v>0</v>
      </c>
    </row>
    <row r="306" spans="1:30" s="39" customFormat="1" ht="12.75" hidden="1" outlineLevel="2" x14ac:dyDescent="0.2">
      <c r="A306" s="39" t="s">
        <v>365</v>
      </c>
      <c r="B306" s="39" t="s">
        <v>313</v>
      </c>
      <c r="C306" s="39" t="s">
        <v>314</v>
      </c>
      <c r="D306" s="62">
        <f t="shared" si="24"/>
        <v>331239.25999999995</v>
      </c>
      <c r="E306" s="62">
        <v>0</v>
      </c>
      <c r="F306" s="62">
        <v>0</v>
      </c>
      <c r="G306" s="62">
        <v>4065.4</v>
      </c>
      <c r="H306" s="62">
        <v>8490.0600000000013</v>
      </c>
      <c r="I306" s="62">
        <v>16437.8</v>
      </c>
      <c r="J306" s="62">
        <v>17986.75</v>
      </c>
      <c r="K306" s="62">
        <v>87574.44</v>
      </c>
      <c r="L306" s="62">
        <v>6763.36</v>
      </c>
      <c r="M306" s="62">
        <v>0</v>
      </c>
      <c r="N306" s="62">
        <v>0</v>
      </c>
      <c r="O306" s="62">
        <v>0</v>
      </c>
      <c r="P306" s="62">
        <v>9147.56</v>
      </c>
      <c r="Q306" s="62">
        <v>21534.23</v>
      </c>
      <c r="R306" s="62">
        <v>0</v>
      </c>
      <c r="S306" s="62">
        <v>71619.59</v>
      </c>
      <c r="T306" s="62">
        <v>61360.91</v>
      </c>
      <c r="U306" s="62">
        <v>0</v>
      </c>
      <c r="V306" s="62">
        <v>11185.22</v>
      </c>
      <c r="W306" s="62">
        <v>0</v>
      </c>
      <c r="X306" s="62">
        <v>0</v>
      </c>
      <c r="Y306" s="62">
        <v>0</v>
      </c>
      <c r="Z306" s="62">
        <v>5769.64</v>
      </c>
      <c r="AA306" s="62">
        <v>8469.66</v>
      </c>
      <c r="AB306" s="62">
        <v>0</v>
      </c>
      <c r="AC306" s="62">
        <v>834.64</v>
      </c>
      <c r="AD306" s="62">
        <v>0</v>
      </c>
    </row>
    <row r="307" spans="1:30" s="39" customFormat="1" ht="12.75" hidden="1" outlineLevel="2" x14ac:dyDescent="0.2">
      <c r="A307" s="39" t="s">
        <v>365</v>
      </c>
      <c r="B307" s="39" t="s">
        <v>315</v>
      </c>
      <c r="C307" s="39" t="s">
        <v>316</v>
      </c>
      <c r="D307" s="62">
        <f t="shared" si="24"/>
        <v>14470.89</v>
      </c>
      <c r="E307" s="62">
        <v>0</v>
      </c>
      <c r="F307" s="62">
        <v>0</v>
      </c>
      <c r="G307" s="62">
        <v>697.48</v>
      </c>
      <c r="H307" s="62">
        <v>1455.53</v>
      </c>
      <c r="I307" s="62">
        <v>0</v>
      </c>
      <c r="J307" s="62">
        <v>388.58</v>
      </c>
      <c r="K307" s="62">
        <v>8839.66</v>
      </c>
      <c r="L307" s="62">
        <v>0</v>
      </c>
      <c r="M307" s="62">
        <v>0</v>
      </c>
      <c r="N307" s="62">
        <v>0</v>
      </c>
      <c r="O307" s="62">
        <v>0</v>
      </c>
      <c r="P307" s="62">
        <v>0</v>
      </c>
      <c r="Q307" s="62">
        <v>0</v>
      </c>
      <c r="R307" s="62">
        <v>0</v>
      </c>
      <c r="S307" s="62">
        <v>0</v>
      </c>
      <c r="T307" s="62">
        <v>0</v>
      </c>
      <c r="U307" s="62">
        <v>0</v>
      </c>
      <c r="V307" s="62">
        <v>1637.98</v>
      </c>
      <c r="W307" s="62">
        <v>0</v>
      </c>
      <c r="X307" s="62">
        <v>0</v>
      </c>
      <c r="Y307" s="62">
        <v>0</v>
      </c>
      <c r="Z307" s="62">
        <v>0</v>
      </c>
      <c r="AA307" s="62">
        <v>1451.6599999999999</v>
      </c>
      <c r="AB307" s="62">
        <v>0</v>
      </c>
      <c r="AC307" s="62">
        <v>0</v>
      </c>
      <c r="AD307" s="62">
        <v>0</v>
      </c>
    </row>
    <row r="308" spans="1:30" s="39" customFormat="1" ht="12.75" hidden="1" outlineLevel="2" x14ac:dyDescent="0.2">
      <c r="A308" s="39" t="s">
        <v>365</v>
      </c>
      <c r="B308" s="39" t="s">
        <v>317</v>
      </c>
      <c r="C308" s="39" t="s">
        <v>318</v>
      </c>
      <c r="D308" s="62">
        <f t="shared" si="24"/>
        <v>117900.95999999999</v>
      </c>
      <c r="E308" s="62">
        <v>0</v>
      </c>
      <c r="F308" s="62">
        <v>0</v>
      </c>
      <c r="G308" s="62">
        <v>1602.02</v>
      </c>
      <c r="H308" s="62">
        <v>3339.54</v>
      </c>
      <c r="I308" s="62">
        <v>6465.33</v>
      </c>
      <c r="J308" s="62">
        <v>7086.4299999999994</v>
      </c>
      <c r="K308" s="62">
        <v>34449.929999999993</v>
      </c>
      <c r="L308" s="62">
        <v>2660.42</v>
      </c>
      <c r="M308" s="62">
        <v>0</v>
      </c>
      <c r="N308" s="62">
        <v>0</v>
      </c>
      <c r="O308" s="62">
        <v>0</v>
      </c>
      <c r="P308" s="62">
        <v>3598.6</v>
      </c>
      <c r="Q308" s="62">
        <v>8.73</v>
      </c>
      <c r="R308" s="62">
        <v>0</v>
      </c>
      <c r="S308" s="62">
        <v>24391.3</v>
      </c>
      <c r="T308" s="62">
        <v>24130.83</v>
      </c>
      <c r="U308" s="62">
        <v>0</v>
      </c>
      <c r="V308" s="62">
        <v>4399.9400000000005</v>
      </c>
      <c r="W308" s="62">
        <v>0</v>
      </c>
      <c r="X308" s="62">
        <v>0</v>
      </c>
      <c r="Y308" s="62">
        <v>0</v>
      </c>
      <c r="Z308" s="62">
        <v>2107.5099999999998</v>
      </c>
      <c r="AA308" s="62">
        <v>3332.0699999999997</v>
      </c>
      <c r="AB308" s="62">
        <v>0</v>
      </c>
      <c r="AC308" s="62">
        <v>328.31</v>
      </c>
      <c r="AD308" s="62">
        <v>0</v>
      </c>
    </row>
    <row r="309" spans="1:30" s="39" customFormat="1" ht="12.75" hidden="1" outlineLevel="2" x14ac:dyDescent="0.2">
      <c r="A309" s="39" t="s">
        <v>365</v>
      </c>
      <c r="B309" s="39" t="s">
        <v>319</v>
      </c>
      <c r="C309" s="39" t="s">
        <v>320</v>
      </c>
      <c r="D309" s="62">
        <f t="shared" si="24"/>
        <v>79119.569999999992</v>
      </c>
      <c r="E309" s="62">
        <v>0</v>
      </c>
      <c r="F309" s="62">
        <v>0</v>
      </c>
      <c r="G309" s="62">
        <v>0</v>
      </c>
      <c r="H309" s="62">
        <v>2681.5899999999997</v>
      </c>
      <c r="I309" s="62">
        <v>5191.2599999999993</v>
      </c>
      <c r="J309" s="62">
        <v>716.23</v>
      </c>
      <c r="K309" s="62">
        <v>23910.479999999996</v>
      </c>
      <c r="L309" s="62">
        <v>0</v>
      </c>
      <c r="M309" s="62">
        <v>0</v>
      </c>
      <c r="N309" s="62">
        <v>0</v>
      </c>
      <c r="O309" s="62">
        <v>0</v>
      </c>
      <c r="P309" s="62">
        <v>0</v>
      </c>
      <c r="Q309" s="62">
        <v>8.73</v>
      </c>
      <c r="R309" s="62">
        <v>0</v>
      </c>
      <c r="S309" s="62">
        <v>19586.249999999996</v>
      </c>
      <c r="T309" s="62">
        <v>19380.810000000001</v>
      </c>
      <c r="U309" s="62">
        <v>0</v>
      </c>
      <c r="V309" s="62">
        <v>3017.6099999999997</v>
      </c>
      <c r="W309" s="62">
        <v>0</v>
      </c>
      <c r="X309" s="62">
        <v>0</v>
      </c>
      <c r="Y309" s="62">
        <v>0</v>
      </c>
      <c r="Z309" s="62">
        <v>1692.3899999999999</v>
      </c>
      <c r="AA309" s="62">
        <v>2675.57</v>
      </c>
      <c r="AB309" s="62">
        <v>0</v>
      </c>
      <c r="AC309" s="62">
        <v>258.64999999999998</v>
      </c>
      <c r="AD309" s="62">
        <v>0</v>
      </c>
    </row>
    <row r="310" spans="1:30" s="39" customFormat="1" ht="12.75" hidden="1" outlineLevel="2" x14ac:dyDescent="0.2">
      <c r="A310" s="39" t="s">
        <v>365</v>
      </c>
      <c r="B310" s="39" t="s">
        <v>321</v>
      </c>
      <c r="C310" s="39" t="s">
        <v>322</v>
      </c>
      <c r="D310" s="62">
        <f t="shared" si="24"/>
        <v>25652.760000000002</v>
      </c>
      <c r="E310" s="62">
        <v>0</v>
      </c>
      <c r="F310" s="62">
        <v>0</v>
      </c>
      <c r="G310" s="62">
        <v>419.94</v>
      </c>
      <c r="H310" s="62">
        <v>875.43</v>
      </c>
      <c r="I310" s="62">
        <v>1694.5</v>
      </c>
      <c r="J310" s="62">
        <v>1857.6899999999998</v>
      </c>
      <c r="K310" s="62">
        <v>3852.1899999999996</v>
      </c>
      <c r="L310" s="62">
        <v>697.39</v>
      </c>
      <c r="M310" s="62">
        <v>0</v>
      </c>
      <c r="N310" s="62">
        <v>0</v>
      </c>
      <c r="O310" s="62">
        <v>0</v>
      </c>
      <c r="P310" s="62">
        <v>943.29</v>
      </c>
      <c r="Q310" s="62">
        <v>4.37</v>
      </c>
      <c r="R310" s="62">
        <v>0</v>
      </c>
      <c r="S310" s="62">
        <v>6393.7800000000007</v>
      </c>
      <c r="T310" s="62">
        <v>6324.34</v>
      </c>
      <c r="U310" s="62">
        <v>0</v>
      </c>
      <c r="V310" s="62">
        <v>1077.79</v>
      </c>
      <c r="W310" s="62">
        <v>0</v>
      </c>
      <c r="X310" s="62">
        <v>0</v>
      </c>
      <c r="Y310" s="62">
        <v>0</v>
      </c>
      <c r="Z310" s="62">
        <v>552.43999999999994</v>
      </c>
      <c r="AA310" s="62">
        <v>873.55</v>
      </c>
      <c r="AB310" s="62">
        <v>0</v>
      </c>
      <c r="AC310" s="62">
        <v>86.06</v>
      </c>
      <c r="AD310" s="62">
        <v>0</v>
      </c>
    </row>
    <row r="311" spans="1:30" s="39" customFormat="1" outlineLevel="1" collapsed="1" x14ac:dyDescent="0.25">
      <c r="A311" s="35"/>
      <c r="C311" s="63" t="s">
        <v>366</v>
      </c>
      <c r="D311" s="60">
        <f t="shared" ref="D311:AD311" si="29">SUBTOTAL(9,D306:D310)</f>
        <v>568383.43999999994</v>
      </c>
      <c r="E311" s="60">
        <f t="shared" si="29"/>
        <v>0</v>
      </c>
      <c r="F311" s="60">
        <f t="shared" si="29"/>
        <v>0</v>
      </c>
      <c r="G311" s="60">
        <f t="shared" si="29"/>
        <v>6784.8399999999992</v>
      </c>
      <c r="H311" s="60">
        <f t="shared" si="29"/>
        <v>16842.150000000001</v>
      </c>
      <c r="I311" s="60">
        <f t="shared" si="29"/>
        <v>29788.889999999996</v>
      </c>
      <c r="J311" s="60">
        <f t="shared" si="29"/>
        <v>28035.68</v>
      </c>
      <c r="K311" s="60">
        <f t="shared" si="29"/>
        <v>158626.70000000001</v>
      </c>
      <c r="L311" s="61">
        <f t="shared" si="29"/>
        <v>10121.169999999998</v>
      </c>
      <c r="M311" s="61">
        <f t="shared" si="29"/>
        <v>0</v>
      </c>
      <c r="N311" s="61">
        <f t="shared" si="29"/>
        <v>0</v>
      </c>
      <c r="O311" s="61">
        <f t="shared" si="29"/>
        <v>0</v>
      </c>
      <c r="P311" s="61">
        <f t="shared" si="29"/>
        <v>13689.45</v>
      </c>
      <c r="Q311" s="61">
        <f t="shared" si="29"/>
        <v>21556.059999999998</v>
      </c>
      <c r="R311" s="61">
        <f t="shared" si="29"/>
        <v>0</v>
      </c>
      <c r="S311" s="61">
        <f t="shared" si="29"/>
        <v>121990.92</v>
      </c>
      <c r="T311" s="61">
        <f t="shared" si="29"/>
        <v>111196.89</v>
      </c>
      <c r="U311" s="61">
        <f t="shared" si="29"/>
        <v>0</v>
      </c>
      <c r="V311" s="61">
        <f t="shared" si="29"/>
        <v>21318.54</v>
      </c>
      <c r="W311" s="61">
        <f t="shared" si="29"/>
        <v>0</v>
      </c>
      <c r="X311" s="61">
        <f t="shared" si="29"/>
        <v>0</v>
      </c>
      <c r="Y311" s="61">
        <f t="shared" si="29"/>
        <v>0</v>
      </c>
      <c r="Z311" s="61">
        <f t="shared" si="29"/>
        <v>10121.98</v>
      </c>
      <c r="AA311" s="61">
        <f t="shared" si="29"/>
        <v>16802.509999999998</v>
      </c>
      <c r="AB311" s="61">
        <f t="shared" si="29"/>
        <v>0</v>
      </c>
      <c r="AC311" s="60">
        <f t="shared" si="29"/>
        <v>1507.6599999999999</v>
      </c>
      <c r="AD311" s="60">
        <f t="shared" si="29"/>
        <v>0</v>
      </c>
    </row>
    <row r="312" spans="1:30" s="39" customFormat="1" ht="12.75" hidden="1" outlineLevel="2" x14ac:dyDescent="0.2">
      <c r="A312" s="39" t="s">
        <v>326</v>
      </c>
      <c r="B312" s="39" t="s">
        <v>327</v>
      </c>
      <c r="C312" s="39" t="s">
        <v>328</v>
      </c>
      <c r="D312" s="62">
        <f t="shared" si="24"/>
        <v>19539533.960000005</v>
      </c>
      <c r="E312" s="62">
        <v>0</v>
      </c>
      <c r="F312" s="62">
        <v>0</v>
      </c>
      <c r="G312" s="62">
        <v>179403.46000000002</v>
      </c>
      <c r="H312" s="62">
        <v>374666.76999999996</v>
      </c>
      <c r="I312" s="62">
        <v>2762004.6799999997</v>
      </c>
      <c r="J312" s="62">
        <v>793741.55</v>
      </c>
      <c r="K312" s="62">
        <v>3864628.6900000004</v>
      </c>
      <c r="L312" s="62">
        <v>298466.75</v>
      </c>
      <c r="M312" s="62">
        <v>0</v>
      </c>
      <c r="N312" s="62">
        <v>0</v>
      </c>
      <c r="O312" s="62">
        <v>2234932.66</v>
      </c>
      <c r="P312" s="62">
        <v>403681.53</v>
      </c>
      <c r="Q312" s="62">
        <v>950236.29999999993</v>
      </c>
      <c r="R312" s="62">
        <v>0</v>
      </c>
      <c r="S312" s="62">
        <v>3160551.6500000004</v>
      </c>
      <c r="T312" s="62">
        <v>2707726.87</v>
      </c>
      <c r="U312" s="62">
        <v>0</v>
      </c>
      <c r="V312" s="62">
        <v>1001172.4400000001</v>
      </c>
      <c r="W312" s="62">
        <v>0</v>
      </c>
      <c r="X312" s="62">
        <v>0</v>
      </c>
      <c r="Y312" s="62">
        <v>17480.89</v>
      </c>
      <c r="Z312" s="62">
        <v>254622.21</v>
      </c>
      <c r="AA312" s="62">
        <v>373743.63</v>
      </c>
      <c r="AB312" s="62">
        <v>0</v>
      </c>
      <c r="AC312" s="62">
        <v>36832.44</v>
      </c>
      <c r="AD312" s="62">
        <v>125641.44</v>
      </c>
    </row>
    <row r="313" spans="1:30" s="39" customFormat="1" ht="29.25" outlineLevel="1" collapsed="1" x14ac:dyDescent="0.25">
      <c r="A313" s="35"/>
      <c r="C313" s="63" t="s">
        <v>367</v>
      </c>
      <c r="D313" s="60">
        <f t="shared" ref="D313:AD313" si="30">SUBTOTAL(9,D312:D312)</f>
        <v>19539533.960000005</v>
      </c>
      <c r="E313" s="60">
        <f t="shared" si="30"/>
        <v>0</v>
      </c>
      <c r="F313" s="60">
        <f t="shared" si="30"/>
        <v>0</v>
      </c>
      <c r="G313" s="60">
        <f t="shared" si="30"/>
        <v>179403.46000000002</v>
      </c>
      <c r="H313" s="60">
        <f t="shared" si="30"/>
        <v>374666.76999999996</v>
      </c>
      <c r="I313" s="60">
        <f t="shared" si="30"/>
        <v>2762004.6799999997</v>
      </c>
      <c r="J313" s="60">
        <f t="shared" si="30"/>
        <v>793741.55</v>
      </c>
      <c r="K313" s="60">
        <f t="shared" si="30"/>
        <v>3864628.6900000004</v>
      </c>
      <c r="L313" s="61">
        <f t="shared" si="30"/>
        <v>298466.75</v>
      </c>
      <c r="M313" s="61">
        <f t="shared" si="30"/>
        <v>0</v>
      </c>
      <c r="N313" s="61">
        <f t="shared" si="30"/>
        <v>0</v>
      </c>
      <c r="O313" s="61">
        <f t="shared" si="30"/>
        <v>2234932.66</v>
      </c>
      <c r="P313" s="61">
        <f t="shared" si="30"/>
        <v>403681.53</v>
      </c>
      <c r="Q313" s="61">
        <f t="shared" si="30"/>
        <v>950236.29999999993</v>
      </c>
      <c r="R313" s="61">
        <f t="shared" si="30"/>
        <v>0</v>
      </c>
      <c r="S313" s="61">
        <f t="shared" si="30"/>
        <v>3160551.6500000004</v>
      </c>
      <c r="T313" s="61">
        <f t="shared" si="30"/>
        <v>2707726.87</v>
      </c>
      <c r="U313" s="61">
        <f t="shared" si="30"/>
        <v>0</v>
      </c>
      <c r="V313" s="61">
        <f t="shared" si="30"/>
        <v>1001172.4400000001</v>
      </c>
      <c r="W313" s="61">
        <f t="shared" si="30"/>
        <v>0</v>
      </c>
      <c r="X313" s="61">
        <f t="shared" si="30"/>
        <v>0</v>
      </c>
      <c r="Y313" s="61">
        <f t="shared" si="30"/>
        <v>17480.89</v>
      </c>
      <c r="Z313" s="61">
        <f t="shared" si="30"/>
        <v>254622.21</v>
      </c>
      <c r="AA313" s="61">
        <f t="shared" si="30"/>
        <v>373743.63</v>
      </c>
      <c r="AB313" s="61">
        <f t="shared" si="30"/>
        <v>0</v>
      </c>
      <c r="AC313" s="60">
        <f t="shared" si="30"/>
        <v>36832.44</v>
      </c>
      <c r="AD313" s="60">
        <f t="shared" si="30"/>
        <v>125641.44</v>
      </c>
    </row>
    <row r="314" spans="1:30" s="39" customFormat="1" ht="14.25" outlineLevel="1" x14ac:dyDescent="0.2">
      <c r="A314" s="35"/>
      <c r="C314" s="64" t="s">
        <v>368</v>
      </c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  <c r="AD314" s="62"/>
    </row>
    <row r="315" spans="1:30" s="39" customFormat="1" ht="14.25" outlineLevel="1" x14ac:dyDescent="0.2">
      <c r="A315" s="35"/>
      <c r="C315" s="64" t="s">
        <v>369</v>
      </c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</row>
    <row r="316" spans="1:30" s="39" customFormat="1" ht="14.25" outlineLevel="1" x14ac:dyDescent="0.2">
      <c r="A316" s="35"/>
      <c r="C316" s="64" t="s">
        <v>370</v>
      </c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  <c r="AD316" s="62"/>
    </row>
    <row r="317" spans="1:30" ht="30.75" thickBot="1" x14ac:dyDescent="0.3">
      <c r="C317" s="65" t="s">
        <v>371</v>
      </c>
      <c r="D317" s="66">
        <f>SUBTOTAL(9,D214:D313)</f>
        <v>73086127.980000019</v>
      </c>
      <c r="E317" s="66">
        <f t="shared" ref="E317:AD317" si="31">SUBTOTAL(9,E214:E313)</f>
        <v>0</v>
      </c>
      <c r="F317" s="66">
        <f t="shared" si="31"/>
        <v>0</v>
      </c>
      <c r="G317" s="66">
        <f t="shared" si="31"/>
        <v>1049490.9800000002</v>
      </c>
      <c r="H317" s="66">
        <f t="shared" si="31"/>
        <v>1511849.9800000002</v>
      </c>
      <c r="I317" s="66">
        <f t="shared" si="31"/>
        <v>6871793.0099999998</v>
      </c>
      <c r="J317" s="66">
        <f t="shared" si="31"/>
        <v>3412141.0200000005</v>
      </c>
      <c r="K317" s="66">
        <f t="shared" si="31"/>
        <v>17737104.969999999</v>
      </c>
      <c r="L317" s="66">
        <f t="shared" si="31"/>
        <v>1550014.02</v>
      </c>
      <c r="M317" s="66">
        <f t="shared" si="31"/>
        <v>0</v>
      </c>
      <c r="N317" s="66">
        <f t="shared" si="31"/>
        <v>0</v>
      </c>
      <c r="O317" s="66">
        <f t="shared" si="31"/>
        <v>2326987.98</v>
      </c>
      <c r="P317" s="66">
        <f t="shared" si="31"/>
        <v>1435554.0900000003</v>
      </c>
      <c r="Q317" s="66">
        <f t="shared" si="31"/>
        <v>4487515</v>
      </c>
      <c r="R317" s="66">
        <f t="shared" si="31"/>
        <v>0</v>
      </c>
      <c r="S317" s="66">
        <f t="shared" si="31"/>
        <v>14357132.960000001</v>
      </c>
      <c r="T317" s="66">
        <f t="shared" si="31"/>
        <v>12201950.960000001</v>
      </c>
      <c r="U317" s="66">
        <f t="shared" si="31"/>
        <v>0</v>
      </c>
      <c r="V317" s="66">
        <f t="shared" si="31"/>
        <v>2793889.99</v>
      </c>
      <c r="W317" s="66">
        <f t="shared" si="31"/>
        <v>0</v>
      </c>
      <c r="X317" s="66">
        <f t="shared" si="31"/>
        <v>0</v>
      </c>
      <c r="Y317" s="66">
        <f t="shared" si="31"/>
        <v>39019</v>
      </c>
      <c r="Z317" s="66">
        <f t="shared" si="31"/>
        <v>1078359.98</v>
      </c>
      <c r="AA317" s="66">
        <f t="shared" si="31"/>
        <v>1765743.0099999998</v>
      </c>
      <c r="AB317" s="66">
        <f t="shared" si="31"/>
        <v>0</v>
      </c>
      <c r="AC317" s="66">
        <f t="shared" si="31"/>
        <v>183955.02000000002</v>
      </c>
      <c r="AD317" s="66">
        <f t="shared" si="31"/>
        <v>283626.01</v>
      </c>
    </row>
    <row r="318" spans="1:30" ht="16.5" thickTop="1" thickBot="1" x14ac:dyDescent="0.3">
      <c r="C318" s="65" t="s">
        <v>372</v>
      </c>
      <c r="D318" s="67">
        <f t="shared" si="24"/>
        <v>26651162.020000003</v>
      </c>
      <c r="E318" s="67">
        <f t="shared" ref="E318:AD318" si="32">SUM(E301:E312)</f>
        <v>0</v>
      </c>
      <c r="F318" s="68">
        <f t="shared" si="32"/>
        <v>0</v>
      </c>
      <c r="G318" s="68">
        <f t="shared" si="32"/>
        <v>330599.78000000003</v>
      </c>
      <c r="H318" s="68">
        <f t="shared" si="32"/>
        <v>582270.47</v>
      </c>
      <c r="I318" s="68">
        <f t="shared" si="32"/>
        <v>3098684.86</v>
      </c>
      <c r="J318" s="68">
        <f t="shared" si="32"/>
        <v>1218526.95</v>
      </c>
      <c r="K318" s="68">
        <f t="shared" si="32"/>
        <v>5706219.2300000004</v>
      </c>
      <c r="L318" s="67">
        <f t="shared" si="32"/>
        <v>457258.23</v>
      </c>
      <c r="M318" s="67">
        <f t="shared" si="32"/>
        <v>0</v>
      </c>
      <c r="N318" s="67">
        <f t="shared" si="32"/>
        <v>0</v>
      </c>
      <c r="O318" s="67">
        <f t="shared" si="32"/>
        <v>2234932.66</v>
      </c>
      <c r="P318" s="67">
        <f t="shared" si="32"/>
        <v>618460.95000000007</v>
      </c>
      <c r="Q318" s="67">
        <f t="shared" si="32"/>
        <v>1356295.5</v>
      </c>
      <c r="R318" s="67">
        <f t="shared" si="32"/>
        <v>0</v>
      </c>
      <c r="S318" s="67">
        <f t="shared" si="32"/>
        <v>4611874.91</v>
      </c>
      <c r="T318" s="67">
        <f t="shared" si="32"/>
        <v>3964387.17</v>
      </c>
      <c r="U318" s="67">
        <f t="shared" si="32"/>
        <v>0</v>
      </c>
      <c r="V318" s="67">
        <f t="shared" si="32"/>
        <v>1270287.04</v>
      </c>
      <c r="W318" s="67">
        <f t="shared" si="32"/>
        <v>0</v>
      </c>
      <c r="X318" s="67">
        <f t="shared" si="32"/>
        <v>0</v>
      </c>
      <c r="Y318" s="67">
        <f t="shared" si="32"/>
        <v>17480.89</v>
      </c>
      <c r="Z318" s="67">
        <f t="shared" si="32"/>
        <v>372141.35</v>
      </c>
      <c r="AA318" s="67">
        <f t="shared" si="32"/>
        <v>629155.21</v>
      </c>
      <c r="AB318" s="67">
        <f t="shared" si="32"/>
        <v>0</v>
      </c>
      <c r="AC318" s="68">
        <f t="shared" si="32"/>
        <v>56945.380000000005</v>
      </c>
      <c r="AD318" s="68">
        <f t="shared" si="32"/>
        <v>125641.44</v>
      </c>
    </row>
    <row r="319" spans="1:30" ht="16.5" thickTop="1" thickBot="1" x14ac:dyDescent="0.3">
      <c r="C319" s="69" t="s">
        <v>373</v>
      </c>
      <c r="D319" s="70">
        <f t="shared" ref="D319:AD319" si="33">IF(ISERR(D318/D317),0,D318/D317)</f>
        <v>0.36465417934430838</v>
      </c>
      <c r="E319" s="70">
        <f t="shared" si="33"/>
        <v>0</v>
      </c>
      <c r="F319" s="70">
        <f t="shared" si="33"/>
        <v>0</v>
      </c>
      <c r="G319" s="70">
        <f t="shared" si="33"/>
        <v>0.31500964400856496</v>
      </c>
      <c r="H319" s="70">
        <f t="shared" si="33"/>
        <v>0.38513773039835597</v>
      </c>
      <c r="I319" s="70">
        <f t="shared" si="33"/>
        <v>0.4509281428428823</v>
      </c>
      <c r="J319" s="70">
        <f t="shared" si="33"/>
        <v>0.35711506144022143</v>
      </c>
      <c r="K319" s="70">
        <f t="shared" si="33"/>
        <v>0.32171085640251473</v>
      </c>
      <c r="L319" s="70">
        <f t="shared" si="33"/>
        <v>0.29500264133094745</v>
      </c>
      <c r="M319" s="70">
        <f t="shared" si="33"/>
        <v>0</v>
      </c>
      <c r="N319" s="70">
        <f t="shared" si="33"/>
        <v>0</v>
      </c>
      <c r="O319" s="70">
        <f t="shared" si="33"/>
        <v>0.96044013944584283</v>
      </c>
      <c r="P319" s="70">
        <f t="shared" si="33"/>
        <v>0.43081689105842047</v>
      </c>
      <c r="Q319" s="70">
        <f t="shared" si="33"/>
        <v>0.30223754126727154</v>
      </c>
      <c r="R319" s="70">
        <f t="shared" si="33"/>
        <v>0</v>
      </c>
      <c r="S319" s="70">
        <f t="shared" si="33"/>
        <v>0.32122533954717936</v>
      </c>
      <c r="T319" s="70">
        <f t="shared" si="33"/>
        <v>0.32489781207906115</v>
      </c>
      <c r="U319" s="70">
        <f t="shared" si="33"/>
        <v>0</v>
      </c>
      <c r="V319" s="70">
        <f t="shared" si="33"/>
        <v>0.45466609084346943</v>
      </c>
      <c r="W319" s="70">
        <f t="shared" si="33"/>
        <v>0</v>
      </c>
      <c r="X319" s="70">
        <f t="shared" si="33"/>
        <v>0</v>
      </c>
      <c r="Y319" s="70">
        <f t="shared" si="33"/>
        <v>0.44800968758809812</v>
      </c>
      <c r="Z319" s="70">
        <f t="shared" si="33"/>
        <v>0.34509937024925569</v>
      </c>
      <c r="AA319" s="70">
        <f t="shared" si="33"/>
        <v>0.35631187915618595</v>
      </c>
      <c r="AB319" s="70">
        <f t="shared" si="33"/>
        <v>0</v>
      </c>
      <c r="AC319" s="70">
        <f t="shared" si="33"/>
        <v>0.30956143518127421</v>
      </c>
      <c r="AD319" s="70">
        <f t="shared" si="33"/>
        <v>0.44298278567610916</v>
      </c>
    </row>
    <row r="320" spans="1:30" ht="15.75" thickTop="1" x14ac:dyDescent="0.25">
      <c r="C320" s="71"/>
    </row>
    <row r="321" spans="3:3" x14ac:dyDescent="0.25">
      <c r="C321" s="1" t="s">
        <v>374</v>
      </c>
    </row>
    <row r="322" spans="3:3" x14ac:dyDescent="0.25">
      <c r="C322" s="1"/>
    </row>
    <row r="323" spans="3:3" x14ac:dyDescent="0.25">
      <c r="C323" s="72"/>
    </row>
    <row r="324" spans="3:3" x14ac:dyDescent="0.25">
      <c r="C324" s="72"/>
    </row>
    <row r="325" spans="3:3" x14ac:dyDescent="0.25">
      <c r="C325" s="72"/>
    </row>
    <row r="326" spans="3:3" x14ac:dyDescent="0.25">
      <c r="C326" s="71"/>
    </row>
    <row r="327" spans="3:3" x14ac:dyDescent="0.25">
      <c r="C327" s="71"/>
    </row>
    <row r="328" spans="3:3" x14ac:dyDescent="0.25">
      <c r="C328" s="71"/>
    </row>
    <row r="329" spans="3:3" x14ac:dyDescent="0.25">
      <c r="C329" s="71"/>
    </row>
    <row r="330" spans="3:3" x14ac:dyDescent="0.25">
      <c r="C330" s="71"/>
    </row>
    <row r="331" spans="3:3" x14ac:dyDescent="0.25">
      <c r="C331" s="71"/>
    </row>
    <row r="332" spans="3:3" x14ac:dyDescent="0.25">
      <c r="C332" s="71"/>
    </row>
    <row r="333" spans="3:3" x14ac:dyDescent="0.25">
      <c r="C333" s="71"/>
    </row>
    <row r="334" spans="3:3" x14ac:dyDescent="0.25">
      <c r="C334" s="71"/>
    </row>
    <row r="335" spans="3:3" x14ac:dyDescent="0.25">
      <c r="C335" s="72"/>
    </row>
    <row r="336" spans="3:3" x14ac:dyDescent="0.25">
      <c r="C336" s="71"/>
    </row>
    <row r="337" spans="3:3" x14ac:dyDescent="0.25">
      <c r="C337" s="71"/>
    </row>
    <row r="338" spans="3:3" x14ac:dyDescent="0.25">
      <c r="C338" s="72"/>
    </row>
    <row r="339" spans="3:3" x14ac:dyDescent="0.25">
      <c r="C339" s="71"/>
    </row>
    <row r="340" spans="3:3" x14ac:dyDescent="0.25">
      <c r="C340" s="72"/>
    </row>
    <row r="341" spans="3:3" x14ac:dyDescent="0.25">
      <c r="C341" s="72"/>
    </row>
    <row r="342" spans="3:3" x14ac:dyDescent="0.25">
      <c r="C342" s="71"/>
    </row>
    <row r="343" spans="3:3" x14ac:dyDescent="0.25">
      <c r="C343" s="71"/>
    </row>
    <row r="344" spans="3:3" x14ac:dyDescent="0.25">
      <c r="C344" s="71"/>
    </row>
    <row r="345" spans="3:3" x14ac:dyDescent="0.25">
      <c r="C345" s="71"/>
    </row>
    <row r="346" spans="3:3" x14ac:dyDescent="0.25">
      <c r="C346" s="71"/>
    </row>
    <row r="347" spans="3:3" x14ac:dyDescent="0.25">
      <c r="C347" s="71"/>
    </row>
    <row r="348" spans="3:3" x14ac:dyDescent="0.25">
      <c r="C348" s="71"/>
    </row>
    <row r="349" spans="3:3" x14ac:dyDescent="0.25">
      <c r="C349" s="71"/>
    </row>
    <row r="350" spans="3:3" x14ac:dyDescent="0.25">
      <c r="C350" s="71"/>
    </row>
    <row r="351" spans="3:3" x14ac:dyDescent="0.25">
      <c r="C351" s="71"/>
    </row>
    <row r="352" spans="3:3" x14ac:dyDescent="0.25">
      <c r="C352" s="71"/>
    </row>
    <row r="353" spans="3:3" x14ac:dyDescent="0.25">
      <c r="C353" s="71"/>
    </row>
    <row r="354" spans="3:3" x14ac:dyDescent="0.25">
      <c r="C354" s="71"/>
    </row>
    <row r="355" spans="3:3" x14ac:dyDescent="0.25">
      <c r="C355" s="71"/>
    </row>
    <row r="356" spans="3:3" x14ac:dyDescent="0.25">
      <c r="C356" s="71"/>
    </row>
    <row r="357" spans="3:3" x14ac:dyDescent="0.25">
      <c r="C357" s="71"/>
    </row>
    <row r="358" spans="3:3" x14ac:dyDescent="0.25">
      <c r="C358" s="71"/>
    </row>
    <row r="359" spans="3:3" x14ac:dyDescent="0.25">
      <c r="C359" s="71"/>
    </row>
    <row r="360" spans="3:3" x14ac:dyDescent="0.25">
      <c r="C360" s="71"/>
    </row>
    <row r="361" spans="3:3" x14ac:dyDescent="0.25">
      <c r="C361" s="71"/>
    </row>
    <row r="362" spans="3:3" x14ac:dyDescent="0.25">
      <c r="C362" s="71"/>
    </row>
    <row r="363" spans="3:3" x14ac:dyDescent="0.25">
      <c r="C363" s="71"/>
    </row>
    <row r="364" spans="3:3" x14ac:dyDescent="0.25">
      <c r="C364" s="71"/>
    </row>
    <row r="365" spans="3:3" x14ac:dyDescent="0.25">
      <c r="C365" s="71"/>
    </row>
  </sheetData>
  <autoFilter ref="B22:AD193"/>
  <mergeCells count="4">
    <mergeCell ref="C15:AD15"/>
    <mergeCell ref="C200:AD200"/>
    <mergeCell ref="C212:AD212"/>
    <mergeCell ref="C321:C322"/>
  </mergeCells>
  <pageMargins left="0.47" right="0.24" top="0.28999999999999998" bottom="0.28000000000000003" header="0.21" footer="0.22"/>
  <pageSetup paperSize="5" scale="53" orientation="landscape" r:id="rId1"/>
  <colBreaks count="1" manualBreakCount="1">
    <brk id="16" max="3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Jan-June 2013 ROPS (ATE)</vt:lpstr>
      <vt:lpstr>'Jan-June 2013 ROPS (ATE)'!Print_Area</vt:lpstr>
      <vt:lpstr>'Jan-June 2013 ROPS (ATE)'!Print_Titles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Santillano (D2435)</dc:creator>
  <cp:lastModifiedBy>David Georgiades (G0470)</cp:lastModifiedBy>
  <dcterms:created xsi:type="dcterms:W3CDTF">2013-03-01T01:25:45Z</dcterms:created>
  <dcterms:modified xsi:type="dcterms:W3CDTF">2013-03-01T23:23:26Z</dcterms:modified>
</cp:coreProperties>
</file>